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-my.sharepoint.com/personal/ja76695_scouting_org/Documents/Events/Wreaths/Wreath smartforms/RE_ Wreath smartforms/"/>
    </mc:Choice>
  </mc:AlternateContent>
  <xr:revisionPtr revIDLastSave="0" documentId="8_{549EA9BD-7946-4762-8C8F-551AC282B0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martform" sheetId="1" r:id="rId1"/>
    <sheet name="Guidelines" sheetId="2" r:id="rId2"/>
    <sheet name="Pricing" sheetId="3" state="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4" i="1" l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3" i="3"/>
  <c r="AA34" i="1"/>
  <c r="AA11" i="1"/>
  <c r="D25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6" i="3"/>
  <c r="D3" i="3"/>
  <c r="E3" i="3"/>
  <c r="AB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Z34" i="1"/>
  <c r="Y34" i="1"/>
  <c r="X34" i="1"/>
  <c r="W34" i="1"/>
  <c r="V34" i="1"/>
  <c r="U34" i="1"/>
  <c r="E26" i="3"/>
  <c r="L34" i="1"/>
  <c r="N34" i="1"/>
  <c r="M34" i="1"/>
  <c r="R34" i="1"/>
  <c r="AB34" i="1"/>
  <c r="T34" i="1"/>
  <c r="S34" i="1"/>
  <c r="Q34" i="1"/>
  <c r="P34" i="1"/>
  <c r="O34" i="1"/>
  <c r="K34" i="1"/>
  <c r="J34" i="1"/>
  <c r="I34" i="1"/>
  <c r="H34" i="1"/>
  <c r="G34" i="1"/>
  <c r="F34" i="1"/>
  <c r="E34" i="1"/>
  <c r="AC37" i="1" l="1"/>
</calcChain>
</file>

<file path=xl/sharedStrings.xml><?xml version="1.0" encoding="utf-8"?>
<sst xmlns="http://schemas.openxmlformats.org/spreadsheetml/2006/main" count="89" uniqueCount="89">
  <si>
    <t>Unit Wreath Chairman</t>
  </si>
  <si>
    <t>Cell Phone</t>
  </si>
  <si>
    <t>District:</t>
  </si>
  <si>
    <t>Email Address</t>
  </si>
  <si>
    <t>Home Phone</t>
  </si>
  <si>
    <t>Unit Type:</t>
  </si>
  <si>
    <t>Mailing Address</t>
  </si>
  <si>
    <t>Unit #:</t>
  </si>
  <si>
    <t>Unit Leader's Name</t>
  </si>
  <si>
    <t>City, State, Zip Code</t>
  </si>
  <si>
    <t>Scout</t>
  </si>
  <si>
    <t>Total Sales</t>
  </si>
  <si>
    <t>First Name</t>
  </si>
  <si>
    <t>Last Name</t>
  </si>
  <si>
    <t>Phone Number</t>
  </si>
  <si>
    <t>Den/
Patrol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</si>
  <si>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</si>
  <si>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</si>
  <si>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</si>
  <si>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</si>
  <si>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</si>
  <si>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</si>
  <si>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</si>
  <si>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</si>
  <si>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</si>
  <si>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</si>
  <si>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</si>
  <si>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</si>
  <si>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</si>
  <si>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</si>
  <si>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</si>
  <si>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</si>
  <si>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</si>
  <si>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</si>
  <si>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</si>
  <si>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</si>
  <si>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</si>
  <si>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</si>
  <si>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</si>
  <si>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PT</t>
  </si>
  <si>
    <t>Indian Trail</t>
  </si>
  <si>
    <t>Mohawk</t>
  </si>
  <si>
    <t>Wisconsin River</t>
  </si>
  <si>
    <t>Yahara</t>
  </si>
  <si>
    <t>Pack</t>
  </si>
  <si>
    <t xml:space="preserve">Troop </t>
  </si>
  <si>
    <t>Crew</t>
  </si>
  <si>
    <t>Total Sales:</t>
  </si>
  <si>
    <t xml:space="preserve">Amount Due the Council: </t>
  </si>
  <si>
    <t>Glacier's Edge Council Wreath Sale Guidelines</t>
  </si>
  <si>
    <t>August Kick offs - materials will be available for the wreath sale if commitment form is filled out and turned in</t>
  </si>
  <si>
    <t>Sept. Roundtables - Wreath/Poinsettia sales materials will be available to units who are participating in the council wreath sale</t>
  </si>
  <si>
    <t>September 4 - October 16 - Wreath Sale official dates.- End your sale so you have time to get the order to council</t>
  </si>
  <si>
    <t>October 16 at 5 pm - Unit orders due to Council via email to rayna.voigt@scouting.org &amp; jace.demeranville@scouting.org</t>
  </si>
  <si>
    <t>November 12- Wreath Pick up at the Madison Service Center and Edgerton Location TBD</t>
  </si>
  <si>
    <t>Payment is due by November 30 by 5PM</t>
  </si>
  <si>
    <t>Checks returned due to insufficient funds will be assessed a $5 or  5% of the Unit's commission - whichever is greater.</t>
  </si>
  <si>
    <t>Council charge</t>
  </si>
  <si>
    <t>Product</t>
  </si>
  <si>
    <t>Cost</t>
  </si>
  <si>
    <t>Retail</t>
  </si>
  <si>
    <t>Profit</t>
  </si>
  <si>
    <t>Unit profit</t>
  </si>
  <si>
    <t>council $</t>
  </si>
  <si>
    <t>council %</t>
  </si>
  <si>
    <t>20" Wreath</t>
  </si>
  <si>
    <t>26" Wreath</t>
  </si>
  <si>
    <t>36" Wreath</t>
  </si>
  <si>
    <t>48"Wreath</t>
  </si>
  <si>
    <t>60" Wreath</t>
  </si>
  <si>
    <t>72" Wreath</t>
  </si>
  <si>
    <t>Double 36" Wreath</t>
  </si>
  <si>
    <t>Double 48" Wreath</t>
  </si>
  <si>
    <t>Candy Cane</t>
  </si>
  <si>
    <t>Swag</t>
  </si>
  <si>
    <t>25' Roping</t>
  </si>
  <si>
    <t>18" Christmas Tree</t>
  </si>
  <si>
    <t>27" Christmas Tree</t>
  </si>
  <si>
    <t>Centerpiece</t>
  </si>
  <si>
    <t>Easels</t>
  </si>
  <si>
    <t>Door Hanger</t>
  </si>
  <si>
    <t>Mail Order Centerpiece</t>
  </si>
  <si>
    <t>Mail Order 20" Wreath</t>
  </si>
  <si>
    <t>Mail Order 18" Christmas Tree</t>
  </si>
  <si>
    <t>36" Cross</t>
  </si>
  <si>
    <t>Boxed 24" Extra Special Wreath</t>
  </si>
  <si>
    <t>Boxed 24" Platinum Wreath</t>
  </si>
  <si>
    <t>10" hanging evergreen basket</t>
  </si>
  <si>
    <t>Poinsettias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</si>
</sst>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right"/>
      <protection hidden="1"/>
    </xf>
    <xf numFmtId="44" fontId="3" fillId="4" borderId="6" xfId="1" applyFont="1" applyFill="1" applyBorder="1" applyAlignment="1" applyProtection="1">
      <protection hidden="1"/>
    </xf>
    <xf numFmtId="0" fontId="0" fillId="0" borderId="0" xfId="0" applyAlignment="1">
      <alignment horizontal="left"/>
    </xf>
    <xf numFmtId="0" fontId="0" fillId="5" borderId="11" xfId="0" applyFill="1" applyBorder="1" applyAlignment="1">
      <alignment horizontal="left"/>
    </xf>
    <xf numFmtId="0" fontId="5" fillId="0" borderId="11" xfId="0" applyFont="1" applyBorder="1" applyAlignment="1" applyProtection="1">
      <alignment horizontal="left" vertical="center"/>
      <protection locked="0"/>
    </xf>
    <xf numFmtId="0" fontId="0" fillId="5" borderId="11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9" fontId="0" fillId="6" borderId="0" xfId="2" applyFont="1" applyFill="1"/>
    <xf numFmtId="9" fontId="0" fillId="0" borderId="11" xfId="2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2" borderId="11" xfId="0" applyFont="1" applyFill="1" applyBorder="1"/>
    <xf numFmtId="6" fontId="5" fillId="2" borderId="1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0" fontId="6" fillId="3" borderId="12" xfId="0" applyFont="1" applyFill="1" applyBorder="1"/>
    <xf numFmtId="2" fontId="2" fillId="0" borderId="0" xfId="0" applyNumberFormat="1" applyFont="1"/>
    <xf numFmtId="44" fontId="3" fillId="2" borderId="6" xfId="1" applyFont="1" applyFill="1" applyBorder="1" applyAlignment="1" applyProtection="1">
      <protection hidden="1"/>
    </xf>
    <xf numFmtId="0" fontId="7" fillId="0" borderId="1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6" xfId="0" applyFont="1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laciersedge.sharepoint.com/sites/GEC-STAFF2/Shared%20Documents/GEC%20-%20STAFF/OLD%20SHARE%202/Product%20Sales/Wreath/2024%20Wreaths/2024%20Council%20Master%20Sheet.xlsx" TargetMode="External"/><Relationship Id="rId1" Type="http://schemas.openxmlformats.org/officeDocument/2006/relationships/externalLinkPath" Target="2024%20Council%20Master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srKcqMCQU2tFz7IuYfpaBSO95y8Y8pBsS5mfvvi1FcdtDTXvae9RY_bZDs_L-vS" itemId="01M5BZPQF7LDMNZZ326ZEYW47VSAGIFUWM">
      <xxl21:absoluteUrl r:id="rId2"/>
    </xxl21:alternateUrls>
    <sheetNames>
      <sheetName val="Smartform 1"/>
      <sheetName val="Smartform 2"/>
      <sheetName val="Smartform 3"/>
      <sheetName val="Guidelines"/>
      <sheetName val="Magic Tracker 24"/>
      <sheetName val="Pricing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33</v>
          </cell>
          <cell r="F3">
            <v>23.75</v>
          </cell>
        </row>
        <row r="4">
          <cell r="C4">
            <v>37</v>
          </cell>
          <cell r="F4">
            <v>26.75</v>
          </cell>
        </row>
        <row r="5">
          <cell r="C5">
            <v>52</v>
          </cell>
          <cell r="F5">
            <v>39</v>
          </cell>
        </row>
        <row r="6">
          <cell r="C6">
            <v>74</v>
          </cell>
          <cell r="F6">
            <v>55</v>
          </cell>
        </row>
        <row r="7">
          <cell r="C7">
            <v>92</v>
          </cell>
          <cell r="F7">
            <v>67.75</v>
          </cell>
        </row>
        <row r="8">
          <cell r="C8">
            <v>122</v>
          </cell>
          <cell r="F8">
            <v>88.5</v>
          </cell>
        </row>
        <row r="9">
          <cell r="C9">
            <v>76</v>
          </cell>
          <cell r="F9">
            <v>56.75</v>
          </cell>
        </row>
        <row r="10">
          <cell r="C10">
            <v>97</v>
          </cell>
          <cell r="F10">
            <v>72.75</v>
          </cell>
        </row>
        <row r="11">
          <cell r="C11">
            <v>38</v>
          </cell>
          <cell r="F11">
            <v>28.25</v>
          </cell>
        </row>
        <row r="12">
          <cell r="C12">
            <v>25</v>
          </cell>
          <cell r="F12">
            <v>18.5</v>
          </cell>
        </row>
        <row r="13">
          <cell r="C13">
            <v>57</v>
          </cell>
          <cell r="F13">
            <v>43</v>
          </cell>
        </row>
        <row r="14">
          <cell r="C14">
            <v>84</v>
          </cell>
          <cell r="F14">
            <v>62.75</v>
          </cell>
        </row>
        <row r="15">
          <cell r="C15">
            <v>107</v>
          </cell>
          <cell r="F15">
            <v>80</v>
          </cell>
        </row>
        <row r="16">
          <cell r="C16">
            <v>75</v>
          </cell>
          <cell r="F16">
            <v>56</v>
          </cell>
        </row>
        <row r="17">
          <cell r="C17">
            <v>10</v>
          </cell>
          <cell r="F17">
            <v>7.25</v>
          </cell>
        </row>
        <row r="18">
          <cell r="C18">
            <v>7</v>
          </cell>
          <cell r="F18">
            <v>5</v>
          </cell>
        </row>
        <row r="19">
          <cell r="C19">
            <v>111</v>
          </cell>
          <cell r="F19">
            <v>83.75</v>
          </cell>
        </row>
        <row r="20">
          <cell r="C20">
            <v>106</v>
          </cell>
          <cell r="F20">
            <v>78.5</v>
          </cell>
        </row>
        <row r="21">
          <cell r="C21">
            <v>126</v>
          </cell>
          <cell r="F21">
            <v>94.5</v>
          </cell>
        </row>
        <row r="22">
          <cell r="C22">
            <v>54</v>
          </cell>
          <cell r="F22">
            <v>40</v>
          </cell>
        </row>
        <row r="23">
          <cell r="C23">
            <v>57</v>
          </cell>
          <cell r="F23">
            <v>42.5</v>
          </cell>
        </row>
        <row r="24">
          <cell r="C24">
            <v>64</v>
          </cell>
          <cell r="F24">
            <v>47.5</v>
          </cell>
        </row>
        <row r="25">
          <cell r="C25">
            <v>25</v>
          </cell>
          <cell r="F25">
            <v>20</v>
          </cell>
        </row>
        <row r="26">
          <cell r="C26">
            <v>21</v>
          </cell>
          <cell r="F26">
            <v>16.5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5"/>
  <sheetViews>
    <sheetView tabSelected="1" topLeftCell="M18" zoomScale="90" zoomScaleNormal="90" workbookViewId="0">
      <selection activeCell="AC35" sqref="AC35"/>
    </sheetView>
  </sheetViews>
  <sheetFormatPr defaultColWidth="9.140625" defaultRowHeight="14.45"/>
  <cols>
    <col min="1" max="1" width="8.140625" style="2" bestFit="1" customWidth="1"/>
    <col min="2" max="2" width="11.85546875" style="2" customWidth="1"/>
    <col min="3" max="3" width="11.85546875" style="2" bestFit="1" customWidth="1"/>
    <col min="4" max="10" width="4.85546875" style="2" customWidth="1"/>
    <col min="11" max="12" width="5.140625" style="2" customWidth="1"/>
    <col min="13" max="15" width="4.85546875" style="2" customWidth="1"/>
    <col min="16" max="17" width="5.140625" style="2" customWidth="1"/>
    <col min="18" max="20" width="4.85546875" style="2" customWidth="1"/>
    <col min="21" max="23" width="5.140625" style="2" customWidth="1"/>
    <col min="24" max="24" width="4.85546875" style="2" customWidth="1"/>
    <col min="25" max="26" width="5.140625" style="2" customWidth="1"/>
    <col min="27" max="27" width="4.42578125" style="2" bestFit="1" customWidth="1"/>
    <col min="28" max="28" width="4.85546875" style="2" customWidth="1"/>
    <col min="29" max="29" width="12.140625" style="2" customWidth="1"/>
    <col min="30" max="30" width="9.140625" style="2"/>
    <col min="31" max="31" width="0" style="2" hidden="1" customWidth="1"/>
    <col min="32" max="16384" width="9.140625" style="2"/>
  </cols>
  <sheetData>
    <row r="1" spans="1:31" ht="15" thickBot="1">
      <c r="A1" s="13"/>
      <c r="B1" s="13"/>
      <c r="C1" s="13"/>
      <c r="D1" s="13"/>
      <c r="E1" s="13"/>
      <c r="F1" s="13"/>
      <c r="G1" s="13" t="s">
        <v>0</v>
      </c>
      <c r="H1" s="13"/>
      <c r="I1" s="13"/>
      <c r="J1" s="13"/>
      <c r="K1" s="13"/>
      <c r="L1" s="13"/>
      <c r="M1" s="13"/>
      <c r="N1" s="13"/>
      <c r="O1" s="13" t="s">
        <v>1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1" ht="15" thickBot="1">
      <c r="A2" s="13"/>
      <c r="B2" s="13" t="s">
        <v>2</v>
      </c>
      <c r="C2" s="40"/>
      <c r="D2" s="41"/>
      <c r="E2" s="14"/>
      <c r="F2" s="13"/>
      <c r="G2" s="43"/>
      <c r="H2" s="44"/>
      <c r="I2" s="44"/>
      <c r="J2" s="44"/>
      <c r="K2" s="44"/>
      <c r="L2" s="44"/>
      <c r="M2" s="45"/>
      <c r="N2" s="13"/>
      <c r="O2" s="40"/>
      <c r="P2" s="42"/>
      <c r="Q2" s="41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1" ht="15" thickBot="1">
      <c r="A3" s="13"/>
      <c r="B3" s="13"/>
      <c r="C3" s="13"/>
      <c r="D3" s="13"/>
      <c r="E3" s="13"/>
      <c r="F3" s="13"/>
      <c r="G3" s="13" t="s">
        <v>3</v>
      </c>
      <c r="H3" s="13"/>
      <c r="I3" s="13"/>
      <c r="J3" s="13"/>
      <c r="K3" s="13"/>
      <c r="L3" s="13"/>
      <c r="M3" s="13"/>
      <c r="N3" s="13"/>
      <c r="O3" s="13" t="s">
        <v>4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31" ht="15" thickBot="1">
      <c r="A4" s="13"/>
      <c r="B4" s="13" t="s">
        <v>5</v>
      </c>
      <c r="C4" s="40"/>
      <c r="D4" s="41"/>
      <c r="E4" s="14"/>
      <c r="F4" s="13"/>
      <c r="G4" s="43"/>
      <c r="H4" s="44"/>
      <c r="I4" s="44"/>
      <c r="J4" s="44"/>
      <c r="K4" s="44"/>
      <c r="L4" s="44"/>
      <c r="M4" s="45"/>
      <c r="N4" s="13"/>
      <c r="O4" s="40"/>
      <c r="P4" s="42"/>
      <c r="Q4" s="4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31" ht="15" thickBot="1">
      <c r="A5" s="13"/>
      <c r="B5" s="13"/>
      <c r="C5" s="13"/>
      <c r="D5" s="13"/>
      <c r="E5" s="13"/>
      <c r="F5" s="13"/>
      <c r="G5" s="13" t="s">
        <v>6</v>
      </c>
      <c r="H5" s="13"/>
      <c r="I5" s="13"/>
      <c r="J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1" ht="15" thickBot="1">
      <c r="A6" s="13"/>
      <c r="B6" s="13" t="s">
        <v>7</v>
      </c>
      <c r="C6" s="40"/>
      <c r="D6" s="41"/>
      <c r="E6" s="14"/>
      <c r="F6" s="13"/>
      <c r="G6" s="43"/>
      <c r="H6" s="44"/>
      <c r="I6" s="44"/>
      <c r="J6" s="44"/>
      <c r="K6" s="44"/>
      <c r="L6" s="44"/>
      <c r="M6" s="45"/>
      <c r="N6" s="13"/>
      <c r="O6" s="15"/>
      <c r="P6" s="15"/>
      <c r="Q6" s="15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1" ht="15" thickBot="1">
      <c r="A7" s="13"/>
      <c r="B7" s="13" t="s">
        <v>8</v>
      </c>
      <c r="C7" s="16"/>
      <c r="D7" s="16"/>
      <c r="E7" s="16"/>
      <c r="F7" s="13"/>
      <c r="G7" s="13"/>
      <c r="H7" s="13" t="s">
        <v>9</v>
      </c>
      <c r="I7" s="13"/>
      <c r="J7" s="13"/>
      <c r="K7"/>
      <c r="L7"/>
      <c r="M7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31" ht="15" thickBot="1">
      <c r="A8" s="13"/>
      <c r="B8" s="40"/>
      <c r="C8" s="42"/>
      <c r="D8" s="42"/>
      <c r="E8" s="42"/>
      <c r="F8" s="41"/>
      <c r="G8"/>
      <c r="H8" s="50"/>
      <c r="I8" s="51"/>
      <c r="J8" s="51"/>
      <c r="K8" s="51"/>
      <c r="L8" s="51"/>
      <c r="M8" s="5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31">
      <c r="A9" s="13"/>
      <c r="B9" s="13"/>
      <c r="C9" s="13"/>
      <c r="D9" s="13"/>
      <c r="E9" s="13"/>
      <c r="F9" s="13"/>
      <c r="G9" s="17"/>
      <c r="H9" s="17"/>
      <c r="I9" s="17"/>
      <c r="J9" s="13"/>
      <c r="K9" s="18"/>
      <c r="L9" s="18"/>
      <c r="M9" s="18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1">
      <c r="A10" s="46" t="s">
        <v>10</v>
      </c>
      <c r="B10" s="47"/>
      <c r="C10" s="47"/>
      <c r="D10" s="48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53"/>
      <c r="R10" s="53"/>
      <c r="S10" s="53"/>
      <c r="T10" s="53"/>
      <c r="U10" s="53"/>
      <c r="V10" s="20"/>
      <c r="W10" s="20"/>
      <c r="X10" s="20"/>
      <c r="Y10" s="20"/>
      <c r="Z10" s="20"/>
      <c r="AA10" s="20"/>
      <c r="AB10" s="21"/>
      <c r="AC10" s="22" t="s">
        <v>11</v>
      </c>
    </row>
    <row r="11" spans="1:31" ht="74.45">
      <c r="A11" s="37" t="s">
        <v>12</v>
      </c>
      <c r="B11" s="37" t="s">
        <v>13</v>
      </c>
      <c r="C11" s="37" t="s">
        <v>14</v>
      </c>
      <c r="D11" s="37" t="s">
        <v>15</v>
      </c>
      <c r="E11" s="23" t="str">
        <f>Pricing!A3</f>
        <v>20" Wreath</v>
      </c>
      <c r="F11" s="23" t="str">
        <f>Pricing!A4</f>
        <v>26" Wreath</v>
      </c>
      <c r="G11" s="23" t="str">
        <f>Pricing!A5</f>
        <v>36" Wreath</v>
      </c>
      <c r="H11" s="23" t="str">
        <f>Pricing!A6</f>
        <v>48"Wreath</v>
      </c>
      <c r="I11" s="23" t="str">
        <f>Pricing!A7</f>
        <v>60" Wreath</v>
      </c>
      <c r="J11" s="23" t="str">
        <f>Pricing!A8</f>
        <v>72" Wreath</v>
      </c>
      <c r="K11" s="23" t="str">
        <f>Pricing!A9</f>
        <v>Double 36" Wreath</v>
      </c>
      <c r="L11" s="23" t="str">
        <f>Pricing!A10</f>
        <v>Double 48" Wreath</v>
      </c>
      <c r="M11" s="23" t="str">
        <f>Pricing!A11</f>
        <v>Candy Cane</v>
      </c>
      <c r="N11" s="23" t="str">
        <f>Pricing!A12</f>
        <v>Swag</v>
      </c>
      <c r="O11" s="23" t="str">
        <f>Pricing!A13</f>
        <v>25' Roping</v>
      </c>
      <c r="P11" s="23" t="str">
        <f>Pricing!A14</f>
        <v>18" Christmas Tree</v>
      </c>
      <c r="Q11" s="23" t="str">
        <f>Pricing!A15</f>
        <v>27" Christmas Tree</v>
      </c>
      <c r="R11" s="23" t="str">
        <f>Pricing!A16</f>
        <v>Centerpiece</v>
      </c>
      <c r="S11" s="23" t="str">
        <f>Pricing!A17</f>
        <v>Easels</v>
      </c>
      <c r="T11" s="23" t="str">
        <f>Pricing!A18</f>
        <v>Door Hanger</v>
      </c>
      <c r="U11" s="23" t="str">
        <f>Pricing!A19</f>
        <v>Mail Order Centerpiece</v>
      </c>
      <c r="V11" s="23" t="str">
        <f>Pricing!A20</f>
        <v>Mail Order 20" Wreath</v>
      </c>
      <c r="W11" s="23" t="str">
        <f>Pricing!A21</f>
        <v>Mail Order 18" Christmas Tree</v>
      </c>
      <c r="X11" s="23" t="str">
        <f>Pricing!A22</f>
        <v>36" Cross</v>
      </c>
      <c r="Y11" s="23" t="str">
        <f>Pricing!A23</f>
        <v>Boxed 24" Extra Special Wreath</v>
      </c>
      <c r="Z11" s="23" t="str">
        <f>Pricing!A24</f>
        <v>Boxed 24" Platinum Wreath</v>
      </c>
      <c r="AA11" s="23" t="str">
        <f>Pricing!A25</f>
        <v>10" hanging evergreen basket</v>
      </c>
      <c r="AB11" s="23" t="str">
        <f>Pricing!A26</f>
        <v>Poinsettias</v>
      </c>
      <c r="AC11" s="24"/>
    </row>
    <row r="12" spans="1:31" ht="20.100000000000001" customHeight="1">
      <c r="A12" s="38"/>
      <c r="B12" s="38"/>
      <c r="C12" s="38"/>
      <c r="D12" s="38"/>
      <c r="E12" s="25" t="s">
        <v>16</v>
      </c>
      <c r="F12" s="25" t="s">
        <v>17</v>
      </c>
      <c r="G12" s="25" t="s">
        <v>18</v>
      </c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5" t="s">
        <v>25</v>
      </c>
      <c r="O12" s="25" t="s">
        <v>26</v>
      </c>
      <c r="P12" s="25" t="s">
        <v>27</v>
      </c>
      <c r="Q12" s="25" t="s">
        <v>28</v>
      </c>
      <c r="R12" s="25" t="s">
        <v>29</v>
      </c>
      <c r="S12" s="25" t="s">
        <v>30</v>
      </c>
      <c r="T12" s="25" t="s">
        <v>31</v>
      </c>
      <c r="U12" s="25" t="s">
        <v>32</v>
      </c>
      <c r="V12" s="25" t="s">
        <v>33</v>
      </c>
      <c r="W12" s="25" t="s">
        <v>34</v>
      </c>
      <c r="X12" s="25" t="s">
        <v>35</v>
      </c>
      <c r="Y12" s="25" t="s">
        <v>36</v>
      </c>
      <c r="Z12" s="25" t="s">
        <v>37</v>
      </c>
      <c r="AA12" s="25" t="s">
        <v>38</v>
      </c>
      <c r="AB12" s="25" t="s">
        <v>39</v>
      </c>
      <c r="AC12" s="26"/>
    </row>
    <row r="13" spans="1:31" ht="15">
      <c r="A13" s="39"/>
      <c r="B13" s="39"/>
      <c r="C13" s="39"/>
      <c r="D13" s="39"/>
      <c r="E13" s="27">
        <f>[1]Pricing!$C$3</f>
        <v>33</v>
      </c>
      <c r="F13" s="27">
        <f>[1]Pricing!$C$4</f>
        <v>37</v>
      </c>
      <c r="G13" s="27">
        <f>[1]Pricing!$C$5</f>
        <v>52</v>
      </c>
      <c r="H13" s="27">
        <f>[1]Pricing!$C$6</f>
        <v>74</v>
      </c>
      <c r="I13" s="27">
        <f>[1]Pricing!$C$7</f>
        <v>92</v>
      </c>
      <c r="J13" s="27">
        <f>[1]Pricing!$C$8</f>
        <v>122</v>
      </c>
      <c r="K13" s="27">
        <f>[1]Pricing!$C$9</f>
        <v>76</v>
      </c>
      <c r="L13" s="27">
        <f>[1]Pricing!$C$10</f>
        <v>97</v>
      </c>
      <c r="M13" s="27">
        <f>[1]Pricing!$C$11</f>
        <v>38</v>
      </c>
      <c r="N13" s="27">
        <f>[1]Pricing!$C$12</f>
        <v>25</v>
      </c>
      <c r="O13" s="27">
        <f>[1]Pricing!$C$13</f>
        <v>57</v>
      </c>
      <c r="P13" s="27">
        <f>[1]Pricing!$C$14</f>
        <v>84</v>
      </c>
      <c r="Q13" s="27">
        <f>[1]Pricing!$C$15</f>
        <v>107</v>
      </c>
      <c r="R13" s="27">
        <f>[1]Pricing!$C$16</f>
        <v>75</v>
      </c>
      <c r="S13" s="27">
        <f>[1]Pricing!$C$17</f>
        <v>10</v>
      </c>
      <c r="T13" s="27">
        <f>[1]Pricing!$C$18</f>
        <v>7</v>
      </c>
      <c r="U13" s="27">
        <f>[1]Pricing!$C$19</f>
        <v>111</v>
      </c>
      <c r="V13" s="27">
        <f>[1]Pricing!$C$20</f>
        <v>106</v>
      </c>
      <c r="W13" s="27">
        <f>[1]Pricing!$C$21</f>
        <v>126</v>
      </c>
      <c r="X13" s="27">
        <f>[1]Pricing!$C$22</f>
        <v>54</v>
      </c>
      <c r="Y13" s="27">
        <f>[1]Pricing!$C$23</f>
        <v>57</v>
      </c>
      <c r="Z13" s="27">
        <f>[1]Pricing!$C$24</f>
        <v>64</v>
      </c>
      <c r="AA13" s="27">
        <f>[1]Pricing!$C$25</f>
        <v>25</v>
      </c>
      <c r="AB13" s="27">
        <f>[1]Pricing!$C$26</f>
        <v>21</v>
      </c>
      <c r="AC13" s="26"/>
      <c r="AE13" s="2" t="s">
        <v>40</v>
      </c>
    </row>
    <row r="14" spans="1:31">
      <c r="A14" s="2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29">
        <f>(E14*E13)+(F14*F13)+(G14*G13)+(H14*H13)+(I14*I13)+(J14*J13)+(K14*K13)+(L14*L13)+(M14*M13)+(N14*N13)+(O14*O13)+(P14*P13)+(Q14*Q13)+(R14*R13)+(S14*S13)+(T14*T13)+(U14*U13)+(V14*V13)+(W14*W13)+(X14*X13)+(Y14*Y13)+(Z14*Z13)+(AB14*AB13)+(AA14*AA13)</f>
        <v>0</v>
      </c>
      <c r="AE14" s="2" t="s">
        <v>41</v>
      </c>
    </row>
    <row r="15" spans="1:31">
      <c r="A15" s="2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0">
        <f>(E15*E13)+(F15*F13)+(G15*G13)+(H15*H13)+(I15*I13)+(J15*J13)+(K15*K13)+(L15*L13)+(M15*M13)+(N15*N13)+(O15*O13)+(P15*P13)+(Q15*Q13)+(R15*R13)+(S15*S13)+(T15*T13)+(U15*U13)+(V15*V13)+(W15*W13)+(X15*X13)+(Y15*Y13)+(Z15*Z13)+(AB15*AB13)+(AA15*AA13)</f>
        <v>0</v>
      </c>
      <c r="AE15" s="2" t="s">
        <v>42</v>
      </c>
    </row>
    <row r="16" spans="1:31">
      <c r="A16" s="2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0">
        <f>(E16*E13)+(F16*F13)+(G16*G13)+(H16*H13)+(I16*I13)+(J16*J13)+(K16*K13)+(L16*L13)+(M16*M13)+(N16*N13)+(O16*O13)+(P16*P13)+(Q16*Q13)+(R16*R13)+(S16*S13)+(T16*T13)+(U16*U13)+(V16*V13)+(W16*W13)+(X16*X13)+(Y16*Y13)+(Z16*Z13)+(AB16*AB13)+(AA16*AA14)</f>
        <v>0</v>
      </c>
      <c r="AE16" s="2" t="s">
        <v>43</v>
      </c>
    </row>
    <row r="17" spans="1:31">
      <c r="A17" s="2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0">
        <f>(E17*E13)+(F17*F13)+(G17*G13)+(H17*H13)+(I17*I13)+(J17*J13)+(K17*K13)+(L17*L13)+(M17*M13)+(N17*N13)+(O17*O13)+(P17*P13)+(Q17*Q13)+(R17*R13)+(S17*S13)+(T17*T13)+(U17*U13)+(V17*V13)+(W17*W13)+(X17*X13)+(Y17*Y13)+(Z17*Z13)+(AB17*AB13)+(AA17*AA13)</f>
        <v>0</v>
      </c>
    </row>
    <row r="18" spans="1:31">
      <c r="A18" s="2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0">
        <f>(E18*E13)+(F18*F13)+(G18*G13)+(H18*H13)+(I18*I13)+(J18*J13)+(K18*K13)+(L18*L13)+(M18*M13)+(N18*N13)+(O18*O13)+(P18*P13)+(Q18*Q13)+(R18*R13)+(S18*S13)+(T18*T13)+(U18*U13)+(V18*V13)+(W18*W13)+(X18*X13)+(Y18*Y13)+(Z18*Z13)+(AB18*AB13)+(AA18*AA13)</f>
        <v>0</v>
      </c>
      <c r="AE18" s="2" t="s">
        <v>44</v>
      </c>
    </row>
    <row r="19" spans="1:31">
      <c r="A19" s="2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0">
        <f>(E19*E13)+(F19*F13)+(G19*G13)+(H19*H13)+(I19*I13)+(J19*J13)+(K19*K13)+(L19*L13)+(M19*M13)+(N19*N13)+(O19*O13)+(P19*P13)+(Q19*Q13)+(R19*R13)+(S19*S13)+(T19*T13)+(U19*U13)+(V19*V13)+(W19*W13)+(X19*X13)+(Y19*Y13)+(Z19*Z13)+(AB19*AB13)+(AA19*AA13)</f>
        <v>0</v>
      </c>
      <c r="AE19" s="2" t="s">
        <v>45</v>
      </c>
    </row>
    <row r="20" spans="1:31">
      <c r="A20" s="2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0">
        <f>(E20*E13)+(F20*F13)+(G20*G13)+(H20*H13)+(I20*I13)+(J20*J13)+(K20*K13)+(L20*L13)+(M20*M13)+(N20*N13)+(O20*O13)+(P20*P13)+(Q20*Q13)+(R20*R13)+(S20*S13)+(T20*T13)+(U20*U13)+(V20*V13)+(W20*W13)+(X20*X13)+(Y20*Y13)+(Z20*Z13)+(AB20*AB13)+(AA20*AA13)</f>
        <v>0</v>
      </c>
      <c r="AE20" s="2" t="s">
        <v>46</v>
      </c>
    </row>
    <row r="21" spans="1:31">
      <c r="A21" s="2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0">
        <f>(E21*E13)+(F21*F13)+(G21*G13)+(H21*H13)+(I21*I13)+(J21*J13)+(K21*K13)+(L21*L13)+(M21*M13)+(N21*N13)+(O21*O13)+(P21*P13)+(Q21*Q13)+(R21*R13)+(S21*S13)+(T21*T13)+(U21*U13)+(V21*V13)+(W21*W13)+(X21*X13)+(Y21*Y13)+(Z21*Z13)+(AB21*AB13)+(AA21*AA13)</f>
        <v>0</v>
      </c>
    </row>
    <row r="22" spans="1:31">
      <c r="A22" s="2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0">
        <f>(E22*E13)+(F22*F13)+(G22*G13)+(H22*H13)+(I22*I13)+(J22*J13)+(K22*K13)+(L22*L13)+(M22*M13)+(N22*N13)+(O22*O13)+(P22*P13)+(Q22*Q13)+(R22*R13)+(S22*S13)+(T22*T13)+(U22*U13)+(V22*V13)+(W22*W13)+(X22*X13)+(Y22*Y13)+(Z22*Z13)+(AB22*AB13)+(AA22*AA13)</f>
        <v>0</v>
      </c>
    </row>
    <row r="23" spans="1:31">
      <c r="A23" s="2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0">
        <f>(E23*E13)+(F23*F13)+(G23*G13)+(H23*H13)+(I23*I13)+(J23*J13)+(K23*K13)+(L23*L13)+(M23*M13)+(N23*N13)+(O23*O13)+(P23*P13)+(Q23*Q13)+(R23*R13)+(S23*S13)+(T23*T13)+(U23*U13)+(V23*V13)+(W23*W13)+(X23*X13)+(Y23*Y13)+(Z23*Z13)+(AB23*AB13)+(AA23*AA13)</f>
        <v>0</v>
      </c>
    </row>
    <row r="24" spans="1:31">
      <c r="A24" s="2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0">
        <f>(E24*E13)+(F24*F13)+(G24*G13)+(H24*H13)+(I24*I13)+(J24*J13)+(K24*K13)+(L24*L13)+(M24*M13)+(N24*N13)+(O24*O13)+(P24*P13)+(Q24*Q13)+(R24*R13)+(S24*S13)+(T24*T13)+(U24*U13)+(V24*V13)+(W24*W13)+(X24*X13)+(Y24*Y13)+(Z24*Z13)+(AB24*AB13)+(AA24*AA13)</f>
        <v>0</v>
      </c>
    </row>
    <row r="25" spans="1:31">
      <c r="A25" s="2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0">
        <f>(E25*E13)+(F25*F13)+(G25*G13)+(H25*H13)+(I25*I13)+(J25*J13)+(K25*K13)+(L25*L13)+(M25*M13)+(N25*N13)+(O25*O13)+(P25*P13)+(Q25*Q13)+(R25*R13)+(S25*S13)+(T25*T13)+(U25*U13)+(V25*V13)+(W25*W13)+(X25*X13)+(Y25*Y13)+(Z25*Z13)+(AB25*AB13)+(AA25*AA13)</f>
        <v>0</v>
      </c>
    </row>
    <row r="26" spans="1:31">
      <c r="A26" s="2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0">
        <f>(E26*E13)+(F26*F13)+(G26*G13)+(H26*H13)+(I26*I13)+(J26*J13)+(K26*K13)+(L26*L13)+(M26*M13)+(N26*N13)+(O26*O13)+(P26*P13)+(Q26*Q13)+(R26*R13)+(S26*S13)+(T26*T13)+(U26*U13)+(V26*V13)+(W26*W13)+(X26*X13)+(Y26*Y13)+(Z26*Z13)+(AB26*AB13)+(AA26*AA13)</f>
        <v>0</v>
      </c>
    </row>
    <row r="27" spans="1:31">
      <c r="A27" s="2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0">
        <f>(E27*E13)+(F27*F13)+(G27*G13)+(H27*H13)+(I27*I13)+(J27*J13)+(K27*K13)+(L27*L13)+(M27*M13)+(N27*N13)+(O27*O13)+(P27*P13)+(Q27*Q13)+(R27*R13)+(S27*S13)+(T27*T13)+(U27*U13)+(V27*V13)+(W27*W13)+(X27*X13)+(Y27*Y13)+(Z27*Z13)+(AB27*AB13)+(AA27*AA13)</f>
        <v>0</v>
      </c>
    </row>
    <row r="28" spans="1:31">
      <c r="A28" s="2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0">
        <f>(E28*E13)+(F28*F13)+(G28*G13)+(H28*H13)+(I28*I13)+(J28*J13)+(K28*K13)+(L28*L13)+(M28*M13)+(N28*N13)+(O28*O13)+(P28*P13)+(Q28*Q13)+(R28*R13)+(S28*S13)+(T28*T13)+(U28*U13)+(V28*V13)+(W28*W13)+(X28*X13)+(Y28*Y13)+(Z28*Z13)+(AB28*AB13)+(AA28*AA13)</f>
        <v>0</v>
      </c>
    </row>
    <row r="29" spans="1:31">
      <c r="A29" s="2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0">
        <f>(E29*E13)+(F29*F13)+(G29*G13)+(H29*H13)+(I29*I13)+(J29*J13)+(K29*K13)+(L29*L13)+(M29*M13)+(N29*N13)+(O29*O13)+(P29*P13)+(Q29*Q13)+(R29*R13)+(S29*S13)+(T29*T13)+(U29*U13)+(V29*V13)+(W29*W13)+(X29*X13)+(Y29*Y13)+(Z29*Z13)+(AB29*AB13)+(AA29*AA13)</f>
        <v>0</v>
      </c>
    </row>
    <row r="30" spans="1:31">
      <c r="A30" s="2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0">
        <f>(E30*E13)+(F30*F13)+(G30*G13)+(H30*H13)+(I30*I13)+(J30*J13)+(K30*K13)+(L30*L13)+(M30*M13)+(N30*N13)+(O30*O13)+(P30*P13)+(Q30*Q13)+(R30*R13)+(S30*S13)+(T30*T13)+(U30*U13)+(V30*V13)+(W30*W13)+(X30*X13)+(Y30*Y13)+(Z30*Z13)+(AB30*AB13)+(AA30*AA13)</f>
        <v>0</v>
      </c>
    </row>
    <row r="31" spans="1:31">
      <c r="A31" s="2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0">
        <f>(E31*E13)+(F31*F13)+(G31*G13)+(H31*H13)+(I31*I13)+(J31*J13)+(K31*K13)+(L31*L13)+(M31*M13)+(N31*N13)+(O31*O13)+(P31*P13)+(Q31*Q13)+(R31*R13)+(S31*S13)+(T31*T13)+(U31*U13)+(V31*V13)+(W31*W13)+(X31*X13)+(Y31*Y13)+(Z31*Z13)+(AB31*AB13)+(AA31*AA13)</f>
        <v>0</v>
      </c>
    </row>
    <row r="32" spans="1:31">
      <c r="A32" s="2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0">
        <f>(E32*E13)+(F32*F13)+(G32*G13)+(H32*H13)+(I32*I13)+(J32*J13)+(K32*K13)+(L32*L13)+(M32*M13)+(N32*N13)+(O32*O13)+(P32*P13)+(Q32*Q13)+(R32*R13)+(S32*S13)+(T32*T13)+(U32*U13)+(V32*V13)+(W32*W13)+(X32*X13)+(Y32*Y13)+(Z32*Z13)+(AB32*AB13)+(AA32*AA13)</f>
        <v>0</v>
      </c>
    </row>
    <row r="33" spans="1:29" ht="15" thickBot="1">
      <c r="A33" s="2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0">
        <f>(E33*E13)+(F33*F13)+(G33*G13)+(H33*H13)+(I33*I13)+(J33*J13)+(K33*K13)+(L33*L13)+(M33*M13)+(N33*N13)+(O33*O13)+(P33*P13)+(Q33*Q13)+(R33*R13)+(S33*S13)+(T33*T13)+(U33*U13)+(V33*V13)+(W33*W13)+(X33*X13)+(Y33*Y13)+(Z33*Z13)+(AB33*AB13)+(AA33*AA13)</f>
        <v>0</v>
      </c>
    </row>
    <row r="34" spans="1:29" ht="15" thickBot="1">
      <c r="A34" s="31"/>
      <c r="B34" s="34" t="s">
        <v>47</v>
      </c>
      <c r="C34" s="35"/>
      <c r="D34" s="36"/>
      <c r="E34" s="4">
        <f>SUM(E14:E33)</f>
        <v>0</v>
      </c>
      <c r="F34" s="4">
        <f t="shared" ref="F34:AB34" si="0">SUM(F14:F33)</f>
        <v>0</v>
      </c>
      <c r="G34" s="4">
        <f t="shared" si="0"/>
        <v>0</v>
      </c>
      <c r="H34" s="4">
        <f t="shared" si="0"/>
        <v>0</v>
      </c>
      <c r="I34" s="4">
        <f t="shared" si="0"/>
        <v>0</v>
      </c>
      <c r="J34" s="4">
        <f t="shared" si="0"/>
        <v>0</v>
      </c>
      <c r="K34" s="4">
        <f t="shared" si="0"/>
        <v>0</v>
      </c>
      <c r="L34" s="4">
        <f t="shared" si="0"/>
        <v>0</v>
      </c>
      <c r="M34" s="4">
        <f t="shared" si="0"/>
        <v>0</v>
      </c>
      <c r="N34" s="4">
        <f t="shared" si="0"/>
        <v>0</v>
      </c>
      <c r="O34" s="4">
        <f t="shared" si="0"/>
        <v>0</v>
      </c>
      <c r="P34" s="4">
        <f t="shared" si="0"/>
        <v>0</v>
      </c>
      <c r="Q34" s="4">
        <f t="shared" si="0"/>
        <v>0</v>
      </c>
      <c r="R34" s="4">
        <f t="shared" si="0"/>
        <v>0</v>
      </c>
      <c r="S34" s="4">
        <f t="shared" si="0"/>
        <v>0</v>
      </c>
      <c r="T34" s="4">
        <f t="shared" si="0"/>
        <v>0</v>
      </c>
      <c r="U34" s="4">
        <f t="shared" si="0"/>
        <v>0</v>
      </c>
      <c r="V34" s="4">
        <f t="shared" si="0"/>
        <v>0</v>
      </c>
      <c r="W34" s="4">
        <f t="shared" si="0"/>
        <v>0</v>
      </c>
      <c r="X34" s="4">
        <f t="shared" si="0"/>
        <v>0</v>
      </c>
      <c r="Y34" s="4">
        <f t="shared" si="0"/>
        <v>0</v>
      </c>
      <c r="Z34" s="4">
        <f t="shared" si="0"/>
        <v>0</v>
      </c>
      <c r="AA34" s="4">
        <f>SUM(AA14:AA33)</f>
        <v>0</v>
      </c>
      <c r="AB34" s="4">
        <f t="shared" si="0"/>
        <v>0</v>
      </c>
      <c r="AC34" s="30">
        <f>(E34*E13)+(F34*F13)+(G34*G13)+(H34*H13)+(I34*I13)+(J34*J13)+(K34*K13)+(L34*L13)+(M34*M13)+(N34*N13)+(O34*O13)+(P34*P13)+(Q34*Q13)+(R34*R13)+(S34*S13)+(T34*T13)+(U34*U13)+(V34*V13)+(W34*W13)+(X34*X13)+(Y34*Y13)+(Z34*Z13)+(AA34*AA13)+(AB34*AB13)</f>
        <v>0</v>
      </c>
    </row>
    <row r="35" spans="1:29">
      <c r="A35" s="13"/>
      <c r="B35" s="13"/>
      <c r="C35" s="13"/>
      <c r="D35" s="13"/>
      <c r="E35" s="3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13"/>
      <c r="S37" s="20" t="s">
        <v>48</v>
      </c>
      <c r="T37" s="20"/>
      <c r="U37" s="20"/>
      <c r="V37" s="20"/>
      <c r="W37" s="20"/>
      <c r="X37" s="20"/>
      <c r="Y37" s="20"/>
      <c r="Z37" s="20"/>
      <c r="AA37" s="33"/>
      <c r="AB37" s="33"/>
      <c r="AC37" s="5">
        <f>((E34*[1]Pricing!$F$3)+(F34*[1]Pricing!$F$4)+(G34*[1]Pricing!$F$5)+(H34*[1]Pricing!$F$6)+(I34*[1]Pricing!$F$7)+(J34*[1]Pricing!$F$8)+(K34*[1]Pricing!$F$9)+(L34*[1]Pricing!$F$10)+(M34*[1]Pricing!$F$11)+(N34*[1]Pricing!$F$12)+(O34*[1]Pricing!$F$13)+(P34*[1]Pricing!$F$14)+(Q34*[1]Pricing!$F$15)+(R34*[1]Pricing!$F$16)+(S34*[1]Pricing!$F$17)+(T34*[1]Pricing!$F$18)+(U34*[1]Pricing!$F$19)+(V34*[1]Pricing!$F$20)+(W34*[1]Pricing!$F$21)+(X34*[1]Pricing!$F$22)+(Y34*[1]Pricing!$F$23)+(Z34*[1]Pricing!$F$24)+(AA34*[1]Pricing!$F$25)+(AB34*[1]Pricing!$F$26))</f>
        <v>0</v>
      </c>
    </row>
    <row r="38" spans="1:29"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</sheetData>
  <sheetProtection sheet="1" selectLockedCells="1"/>
  <mergeCells count="17">
    <mergeCell ref="C6:D6"/>
    <mergeCell ref="A10:D10"/>
    <mergeCell ref="Q10:U10"/>
    <mergeCell ref="B8:F8"/>
    <mergeCell ref="G6:M6"/>
    <mergeCell ref="H8:M8"/>
    <mergeCell ref="C2:D2"/>
    <mergeCell ref="O2:Q2"/>
    <mergeCell ref="C4:D4"/>
    <mergeCell ref="O4:Q4"/>
    <mergeCell ref="G4:M4"/>
    <mergeCell ref="G2:M2"/>
    <mergeCell ref="B34:D34"/>
    <mergeCell ref="A11:A13"/>
    <mergeCell ref="B11:B13"/>
    <mergeCell ref="C11:C13"/>
    <mergeCell ref="D11:D13"/>
  </mergeCells>
  <dataValidations count="3">
    <dataValidation type="list" showDropDown="1" showInputMessage="1" showErrorMessage="1" sqref="E2" xr:uid="{0D96D7E5-78A3-481A-9B67-1265D7093A05}">
      <formula1>$AE$16:$AE$20</formula1>
    </dataValidation>
    <dataValidation type="list" showInputMessage="1" showErrorMessage="1" sqref="C2:D2" xr:uid="{682532F8-EE66-4781-B496-4DC36E241066}">
      <formula1>"Northern Lights, Driftless, Rock River"</formula1>
    </dataValidation>
    <dataValidation type="list" allowBlank="1" showInputMessage="1" showErrorMessage="1" sqref="C4:D4" xr:uid="{B479286F-CECB-49DE-997A-B103EE62533D}">
      <formula1>$AE$18:$AE$20</formula1>
    </dataValidation>
  </dataValidations>
  <pageMargins left="0.25" right="0.25" top="0.75" bottom="0.75" header="0.3" footer="0.3"/>
  <pageSetup paperSize="3" fitToWidth="0" orientation="landscape" r:id="rId1"/>
  <ignoredErrors>
    <ignoredError sqref="AB34 E34:Z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34CB-6B42-4191-84BA-63BCC365BFE5}">
  <dimension ref="A1:Q9"/>
  <sheetViews>
    <sheetView workbookViewId="0">
      <selection activeCell="F17" sqref="F17"/>
    </sheetView>
  </sheetViews>
  <sheetFormatPr defaultRowHeight="14.45"/>
  <sheetData>
    <row r="1" spans="1:17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>
      <c r="A3" s="49" t="s">
        <v>50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>
      <c r="A4" s="49" t="s">
        <v>51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>
      <c r="A5" s="49" t="s">
        <v>52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>
      <c r="A6" s="49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>
      <c r="A7" s="49" t="s">
        <v>54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>
      <c r="A8" s="49" t="s">
        <v>55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>
      <c r="A9" s="49" t="s">
        <v>56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</sheetData>
  <mergeCells count="9">
    <mergeCell ref="A1:Q1"/>
    <mergeCell ref="A2:Q2"/>
    <mergeCell ref="A9:Q9"/>
    <mergeCell ref="A3:Q3"/>
    <mergeCell ref="A4:Q4"/>
    <mergeCell ref="A5:Q5"/>
    <mergeCell ref="A6:Q6"/>
    <mergeCell ref="A7:Q7"/>
    <mergeCell ref="A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500A-D905-4479-A24C-78FAB062FB70}">
  <dimension ref="A1:G26"/>
  <sheetViews>
    <sheetView zoomScaleNormal="100" workbookViewId="0">
      <selection activeCell="C18" sqref="C18"/>
    </sheetView>
  </sheetViews>
  <sheetFormatPr defaultRowHeight="14.45"/>
  <cols>
    <col min="1" max="1" width="25.85546875" style="6" bestFit="1" customWidth="1"/>
    <col min="5" max="5" width="10.140625" bestFit="1" customWidth="1"/>
  </cols>
  <sheetData>
    <row r="1" spans="1:7">
      <c r="A1" s="6" t="s">
        <v>57</v>
      </c>
      <c r="B1" s="11">
        <v>0.5</v>
      </c>
    </row>
    <row r="2" spans="1:7">
      <c r="A2" s="7" t="s">
        <v>58</v>
      </c>
      <c r="B2" s="9" t="s">
        <v>59</v>
      </c>
      <c r="C2" s="9" t="s">
        <v>60</v>
      </c>
      <c r="D2" s="9" t="s">
        <v>61</v>
      </c>
      <c r="E2" s="9" t="s">
        <v>62</v>
      </c>
      <c r="F2" s="9" t="s">
        <v>63</v>
      </c>
      <c r="G2" s="9" t="s">
        <v>64</v>
      </c>
    </row>
    <row r="3" spans="1:7" ht="15" customHeight="1">
      <c r="A3" s="8" t="s">
        <v>65</v>
      </c>
      <c r="B3" s="10">
        <v>14.07</v>
      </c>
      <c r="C3" s="10">
        <v>32</v>
      </c>
      <c r="D3" s="10">
        <f>C3-B3</f>
        <v>17.93</v>
      </c>
      <c r="E3" s="10">
        <f>D3*(1-$B$1)</f>
        <v>8.9649999999999999</v>
      </c>
      <c r="F3" s="10">
        <f>B3+D3-E3</f>
        <v>23.035</v>
      </c>
      <c r="G3" s="12">
        <f>E3/D3</f>
        <v>0.5</v>
      </c>
    </row>
    <row r="4" spans="1:7" ht="15" customHeight="1">
      <c r="A4" s="8" t="s">
        <v>66</v>
      </c>
      <c r="B4" s="10">
        <v>15.94</v>
      </c>
      <c r="C4" s="10">
        <v>36</v>
      </c>
      <c r="D4" s="10">
        <f t="shared" ref="D4:D26" si="0">C4-B4</f>
        <v>20.060000000000002</v>
      </c>
      <c r="E4" s="10">
        <f t="shared" ref="E4:E24" si="1">D4*(1-$B$1)</f>
        <v>10.030000000000001</v>
      </c>
      <c r="F4" s="10">
        <f t="shared" ref="F4:F26" si="2">B4+D4-E4</f>
        <v>25.97</v>
      </c>
      <c r="G4" s="12">
        <f t="shared" ref="G4:G26" si="3">E4/D4</f>
        <v>0.5</v>
      </c>
    </row>
    <row r="5" spans="1:7" ht="15" customHeight="1">
      <c r="A5" s="8" t="s">
        <v>67</v>
      </c>
      <c r="B5" s="10">
        <v>25.34</v>
      </c>
      <c r="C5" s="10">
        <v>51</v>
      </c>
      <c r="D5" s="10">
        <f t="shared" si="0"/>
        <v>25.66</v>
      </c>
      <c r="E5" s="10">
        <f t="shared" si="1"/>
        <v>12.83</v>
      </c>
      <c r="F5" s="10">
        <f t="shared" si="2"/>
        <v>38.17</v>
      </c>
      <c r="G5" s="12">
        <f t="shared" si="3"/>
        <v>0.5</v>
      </c>
    </row>
    <row r="6" spans="1:7">
      <c r="A6" s="8" t="s">
        <v>68</v>
      </c>
      <c r="B6" s="10">
        <v>35.950000000000003</v>
      </c>
      <c r="C6" s="10">
        <v>73</v>
      </c>
      <c r="D6" s="10">
        <f t="shared" si="0"/>
        <v>37.049999999999997</v>
      </c>
      <c r="E6" s="10">
        <f t="shared" si="1"/>
        <v>18.524999999999999</v>
      </c>
      <c r="F6" s="10">
        <f t="shared" si="2"/>
        <v>54.475000000000001</v>
      </c>
      <c r="G6" s="12">
        <f t="shared" si="3"/>
        <v>0.5</v>
      </c>
    </row>
    <row r="7" spans="1:7" ht="15" customHeight="1">
      <c r="A7" s="8" t="s">
        <v>69</v>
      </c>
      <c r="B7" s="10">
        <v>43.32</v>
      </c>
      <c r="C7" s="10">
        <v>91</v>
      </c>
      <c r="D7" s="10">
        <f t="shared" si="0"/>
        <v>47.68</v>
      </c>
      <c r="E7" s="10">
        <f t="shared" si="1"/>
        <v>23.84</v>
      </c>
      <c r="F7" s="10">
        <f t="shared" si="2"/>
        <v>67.16</v>
      </c>
      <c r="G7" s="12">
        <f t="shared" si="3"/>
        <v>0.5</v>
      </c>
    </row>
    <row r="8" spans="1:7" ht="15" customHeight="1">
      <c r="A8" s="8" t="s">
        <v>70</v>
      </c>
      <c r="B8" s="10">
        <v>54.87</v>
      </c>
      <c r="C8" s="10">
        <v>121</v>
      </c>
      <c r="D8" s="10">
        <f t="shared" si="0"/>
        <v>66.13</v>
      </c>
      <c r="E8" s="10">
        <f t="shared" si="1"/>
        <v>33.064999999999998</v>
      </c>
      <c r="F8" s="10">
        <f t="shared" si="2"/>
        <v>87.935000000000002</v>
      </c>
      <c r="G8" s="12">
        <f t="shared" si="3"/>
        <v>0.5</v>
      </c>
    </row>
    <row r="9" spans="1:7" ht="15" customHeight="1">
      <c r="A9" s="8" t="s">
        <v>71</v>
      </c>
      <c r="B9" s="10">
        <v>37.22</v>
      </c>
      <c r="C9" s="10">
        <v>75</v>
      </c>
      <c r="D9" s="10">
        <f t="shared" si="0"/>
        <v>37.78</v>
      </c>
      <c r="E9" s="10">
        <f t="shared" si="1"/>
        <v>18.89</v>
      </c>
      <c r="F9" s="10">
        <f t="shared" si="2"/>
        <v>56.11</v>
      </c>
      <c r="G9" s="12">
        <f t="shared" si="3"/>
        <v>0.5</v>
      </c>
    </row>
    <row r="10" spans="1:7" ht="15" customHeight="1">
      <c r="A10" s="8" t="s">
        <v>72</v>
      </c>
      <c r="B10" s="10">
        <v>48.11</v>
      </c>
      <c r="C10" s="10">
        <v>96</v>
      </c>
      <c r="D10" s="10">
        <f t="shared" si="0"/>
        <v>47.89</v>
      </c>
      <c r="E10" s="10">
        <f t="shared" si="1"/>
        <v>23.945</v>
      </c>
      <c r="F10" s="10">
        <f t="shared" si="2"/>
        <v>72.055000000000007</v>
      </c>
      <c r="G10" s="12">
        <f t="shared" si="3"/>
        <v>0.5</v>
      </c>
    </row>
    <row r="11" spans="1:7" ht="15" customHeight="1">
      <c r="A11" s="8" t="s">
        <v>73</v>
      </c>
      <c r="B11" s="10">
        <v>18.149999999999999</v>
      </c>
      <c r="C11" s="10">
        <v>37</v>
      </c>
      <c r="D11" s="10">
        <f t="shared" si="0"/>
        <v>18.850000000000001</v>
      </c>
      <c r="E11" s="10">
        <f t="shared" si="1"/>
        <v>9.4250000000000007</v>
      </c>
      <c r="F11" s="10">
        <f t="shared" si="2"/>
        <v>27.574999999999999</v>
      </c>
      <c r="G11" s="12">
        <f t="shared" si="3"/>
        <v>0.5</v>
      </c>
    </row>
    <row r="12" spans="1:7">
      <c r="A12" s="8" t="s">
        <v>74</v>
      </c>
      <c r="B12" s="10">
        <v>11.67</v>
      </c>
      <c r="C12" s="10">
        <v>25</v>
      </c>
      <c r="D12" s="10">
        <f t="shared" si="0"/>
        <v>13.33</v>
      </c>
      <c r="E12" s="10">
        <f t="shared" si="1"/>
        <v>6.665</v>
      </c>
      <c r="F12" s="10">
        <f t="shared" si="2"/>
        <v>18.335000000000001</v>
      </c>
      <c r="G12" s="12">
        <f t="shared" si="3"/>
        <v>0.5</v>
      </c>
    </row>
    <row r="13" spans="1:7" ht="15" customHeight="1">
      <c r="A13" s="8" t="s">
        <v>75</v>
      </c>
      <c r="B13" s="10">
        <v>28.47</v>
      </c>
      <c r="C13" s="10">
        <v>56</v>
      </c>
      <c r="D13" s="10">
        <f t="shared" si="0"/>
        <v>27.53</v>
      </c>
      <c r="E13" s="10">
        <f t="shared" si="1"/>
        <v>13.765000000000001</v>
      </c>
      <c r="F13" s="10">
        <f t="shared" si="2"/>
        <v>42.234999999999999</v>
      </c>
      <c r="G13" s="12">
        <f t="shared" si="3"/>
        <v>0.5</v>
      </c>
    </row>
    <row r="14" spans="1:7" ht="15" customHeight="1">
      <c r="A14" s="8" t="s">
        <v>76</v>
      </c>
      <c r="B14" s="10">
        <v>41.1</v>
      </c>
      <c r="C14" s="10">
        <v>83</v>
      </c>
      <c r="D14" s="10">
        <f t="shared" si="0"/>
        <v>41.9</v>
      </c>
      <c r="E14" s="10">
        <f t="shared" si="1"/>
        <v>20.95</v>
      </c>
      <c r="F14" s="10">
        <f t="shared" si="2"/>
        <v>62.05</v>
      </c>
      <c r="G14" s="12">
        <f t="shared" si="3"/>
        <v>0.5</v>
      </c>
    </row>
    <row r="15" spans="1:7" ht="15" customHeight="1">
      <c r="A15" s="8" t="s">
        <v>77</v>
      </c>
      <c r="B15" s="10">
        <v>52.9</v>
      </c>
      <c r="C15" s="10">
        <v>106</v>
      </c>
      <c r="D15" s="10">
        <f t="shared" si="0"/>
        <v>53.1</v>
      </c>
      <c r="E15" s="10">
        <f t="shared" si="1"/>
        <v>26.55</v>
      </c>
      <c r="F15" s="10">
        <f t="shared" si="2"/>
        <v>79.45</v>
      </c>
      <c r="G15" s="12">
        <f t="shared" si="3"/>
        <v>0.5</v>
      </c>
    </row>
    <row r="16" spans="1:7" ht="15" customHeight="1">
      <c r="A16" s="8" t="s">
        <v>78</v>
      </c>
      <c r="B16" s="10">
        <v>36.5</v>
      </c>
      <c r="C16" s="10">
        <v>74</v>
      </c>
      <c r="D16" s="10">
        <f t="shared" si="0"/>
        <v>37.5</v>
      </c>
      <c r="E16" s="10">
        <f t="shared" si="1"/>
        <v>18.75</v>
      </c>
      <c r="F16" s="10">
        <f t="shared" si="2"/>
        <v>55.25</v>
      </c>
      <c r="G16" s="12">
        <f t="shared" si="3"/>
        <v>0.5</v>
      </c>
    </row>
    <row r="17" spans="1:7">
      <c r="A17" s="8" t="s">
        <v>79</v>
      </c>
      <c r="B17" s="10">
        <v>4.5999999999999996</v>
      </c>
      <c r="C17" s="10">
        <v>10</v>
      </c>
      <c r="D17" s="10">
        <f t="shared" si="0"/>
        <v>5.4</v>
      </c>
      <c r="E17" s="10">
        <f t="shared" si="1"/>
        <v>2.7</v>
      </c>
      <c r="F17" s="10">
        <f t="shared" si="2"/>
        <v>7.3</v>
      </c>
      <c r="G17" s="12">
        <f t="shared" si="3"/>
        <v>0.5</v>
      </c>
    </row>
    <row r="18" spans="1:7" ht="15" customHeight="1">
      <c r="A18" s="8" t="s">
        <v>80</v>
      </c>
      <c r="B18" s="10">
        <v>2.95</v>
      </c>
      <c r="C18" s="10">
        <v>7</v>
      </c>
      <c r="D18" s="10">
        <f t="shared" si="0"/>
        <v>4.05</v>
      </c>
      <c r="E18" s="10">
        <f t="shared" si="1"/>
        <v>2.0249999999999999</v>
      </c>
      <c r="F18" s="10">
        <f t="shared" si="2"/>
        <v>4.9749999999999996</v>
      </c>
      <c r="G18" s="12">
        <f t="shared" si="3"/>
        <v>0.5</v>
      </c>
    </row>
    <row r="19" spans="1:7" ht="15" customHeight="1">
      <c r="A19" s="8" t="s">
        <v>81</v>
      </c>
      <c r="B19" s="10">
        <v>55.15</v>
      </c>
      <c r="C19" s="10">
        <v>111</v>
      </c>
      <c r="D19" s="10">
        <f t="shared" si="0"/>
        <v>55.85</v>
      </c>
      <c r="E19" s="10">
        <f t="shared" si="1"/>
        <v>27.925000000000001</v>
      </c>
      <c r="F19" s="10">
        <f t="shared" si="2"/>
        <v>83.075000000000003</v>
      </c>
      <c r="G19" s="12">
        <f t="shared" si="3"/>
        <v>0.5</v>
      </c>
    </row>
    <row r="20" spans="1:7">
      <c r="A20" s="8" t="s">
        <v>82</v>
      </c>
      <c r="B20" s="10">
        <v>50.85</v>
      </c>
      <c r="C20" s="10">
        <v>106</v>
      </c>
      <c r="D20" s="10">
        <f t="shared" si="0"/>
        <v>55.15</v>
      </c>
      <c r="E20" s="10">
        <f t="shared" si="1"/>
        <v>27.574999999999999</v>
      </c>
      <c r="F20" s="10">
        <f t="shared" si="2"/>
        <v>78.424999999999997</v>
      </c>
      <c r="G20" s="12">
        <f t="shared" si="3"/>
        <v>0.5</v>
      </c>
    </row>
    <row r="21" spans="1:7">
      <c r="A21" s="8" t="s">
        <v>83</v>
      </c>
      <c r="B21" s="10">
        <v>62.5</v>
      </c>
      <c r="C21" s="10">
        <v>126</v>
      </c>
      <c r="D21" s="10">
        <f t="shared" si="0"/>
        <v>63.5</v>
      </c>
      <c r="E21" s="10">
        <f t="shared" si="1"/>
        <v>31.75</v>
      </c>
      <c r="F21" s="10">
        <f t="shared" si="2"/>
        <v>94.25</v>
      </c>
      <c r="G21" s="12">
        <f t="shared" si="3"/>
        <v>0.5</v>
      </c>
    </row>
    <row r="22" spans="1:7">
      <c r="A22" s="8" t="s">
        <v>84</v>
      </c>
      <c r="B22" s="10">
        <v>25.8</v>
      </c>
      <c r="C22" s="10">
        <v>53</v>
      </c>
      <c r="D22" s="10">
        <f t="shared" si="0"/>
        <v>27.2</v>
      </c>
      <c r="E22" s="10">
        <f t="shared" si="1"/>
        <v>13.6</v>
      </c>
      <c r="F22" s="10">
        <f t="shared" si="2"/>
        <v>39.4</v>
      </c>
      <c r="G22" s="12">
        <f t="shared" si="3"/>
        <v>0.5</v>
      </c>
    </row>
    <row r="23" spans="1:7">
      <c r="A23" s="8" t="s">
        <v>85</v>
      </c>
      <c r="B23" s="10">
        <v>27.8</v>
      </c>
      <c r="C23" s="10">
        <v>56</v>
      </c>
      <c r="D23" s="10">
        <f t="shared" si="0"/>
        <v>28.2</v>
      </c>
      <c r="E23" s="10">
        <f t="shared" si="1"/>
        <v>14.1</v>
      </c>
      <c r="F23" s="10">
        <f t="shared" si="2"/>
        <v>41.9</v>
      </c>
      <c r="G23" s="12">
        <f t="shared" si="3"/>
        <v>0.5</v>
      </c>
    </row>
    <row r="24" spans="1:7">
      <c r="A24" s="8" t="s">
        <v>86</v>
      </c>
      <c r="B24" s="10">
        <v>31</v>
      </c>
      <c r="C24" s="10">
        <v>63</v>
      </c>
      <c r="D24" s="10">
        <f t="shared" si="0"/>
        <v>32</v>
      </c>
      <c r="E24" s="10">
        <f t="shared" si="1"/>
        <v>16</v>
      </c>
      <c r="F24" s="10">
        <f t="shared" si="2"/>
        <v>47</v>
      </c>
      <c r="G24" s="12">
        <f t="shared" si="3"/>
        <v>0.5</v>
      </c>
    </row>
    <row r="25" spans="1:7" ht="15" customHeight="1">
      <c r="A25" s="8" t="s">
        <v>87</v>
      </c>
      <c r="B25" s="10">
        <v>15</v>
      </c>
      <c r="C25" s="10">
        <v>25</v>
      </c>
      <c r="D25" s="10">
        <f t="shared" ref="D25" si="4">C25-B25</f>
        <v>10</v>
      </c>
      <c r="E25" s="10">
        <v>5</v>
      </c>
      <c r="F25" s="10">
        <f t="shared" si="2"/>
        <v>20</v>
      </c>
      <c r="G25" s="12">
        <f t="shared" si="3"/>
        <v>0.5</v>
      </c>
    </row>
    <row r="26" spans="1:7">
      <c r="A26" s="8" t="s">
        <v>88</v>
      </c>
      <c r="B26" s="10">
        <v>11.5</v>
      </c>
      <c r="C26" s="10">
        <v>20</v>
      </c>
      <c r="D26" s="10">
        <f t="shared" si="0"/>
        <v>8.5</v>
      </c>
      <c r="E26" s="10">
        <f>D26/2</f>
        <v>4.25</v>
      </c>
      <c r="F26" s="10">
        <f t="shared" si="2"/>
        <v>15.75</v>
      </c>
      <c r="G26" s="12">
        <f t="shared" si="3"/>
        <v>0.5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1FB88CE49614EBC03BA59D5D13F45" ma:contentTypeVersion="15" ma:contentTypeDescription="Create a new document." ma:contentTypeScope="" ma:versionID="37afffebf84a2dc0a5bdf85b535f70c1">
  <xsd:schema xmlns:xsd="http://www.w3.org/2001/XMLSchema" xmlns:xs="http://www.w3.org/2001/XMLSchema" xmlns:p="http://schemas.microsoft.com/office/2006/metadata/properties" xmlns:ns2="d734b41d-a7bd-45bd-8fdb-643b3f2febd2" xmlns:ns3="9cf78e14-63bc-41ca-b12e-667efbe2d457" targetNamespace="http://schemas.microsoft.com/office/2006/metadata/properties" ma:root="true" ma:fieldsID="57a94866ca86f93bd34c80525d6ef110" ns2:_="" ns3:_="">
    <xsd:import namespace="d734b41d-a7bd-45bd-8fdb-643b3f2febd2"/>
    <xsd:import namespace="9cf78e14-63bc-41ca-b12e-667efbe2d4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4b41d-a7bd-45bd-8fdb-643b3f2fe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b77e709-d01d-459a-82c9-1db70ce2d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78e14-63bc-41ca-b12e-667efbe2d45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d34108-6cdd-46a4-b7eb-069e95a75460}" ma:internalName="TaxCatchAll" ma:showField="CatchAllData" ma:web="9cf78e14-63bc-41ca-b12e-667efbe2d4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4b41d-a7bd-45bd-8fdb-643b3f2febd2">
      <Terms xmlns="http://schemas.microsoft.com/office/infopath/2007/PartnerControls"/>
    </lcf76f155ced4ddcb4097134ff3c332f>
    <TaxCatchAll xmlns="9cf78e14-63bc-41ca-b12e-667efbe2d4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19988-E248-4954-AD8B-5E9267DE9C52}"/>
</file>

<file path=customXml/itemProps2.xml><?xml version="1.0" encoding="utf-8"?>
<ds:datastoreItem xmlns:ds="http://schemas.openxmlformats.org/officeDocument/2006/customXml" ds:itemID="{A2EB2474-A929-4071-B11B-C2D604218F34}"/>
</file>

<file path=customXml/itemProps3.xml><?xml version="1.0" encoding="utf-8"?>
<ds:datastoreItem xmlns:ds="http://schemas.openxmlformats.org/officeDocument/2006/customXml" ds:itemID="{B3DFE167-4360-4B00-A865-5A21F899A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GEC</dc:creator>
  <cp:keywords/>
  <dc:description/>
  <cp:lastModifiedBy/>
  <cp:revision/>
  <dcterms:created xsi:type="dcterms:W3CDTF">2017-10-25T18:56:00Z</dcterms:created>
  <dcterms:modified xsi:type="dcterms:W3CDTF">2024-10-15T15:41:48Z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0x01010074F1FB88CE49614EBC03BA59D5D13F45</vt:lpwstr>
  </property>
  <property fmtid="{D5CDD505-2E9C-101B-9397-08002B2CF9AE}" pid="3" name="MediaServiceImageTags">
    <vt:lpwstr/>
  </property>
</Properties>
</file>