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e\Dropbox\boy scouts\fundraising\"/>
    </mc:Choice>
  </mc:AlternateContent>
  <xr:revisionPtr revIDLastSave="0" documentId="13_ncr:1_{D97F2A49-8E8D-4C24-BFA7-73290E93FB5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martform" sheetId="1" r:id="rId1"/>
    <sheet name="Guidelines" sheetId="2" r:id="rId2"/>
    <sheet name="Pricing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5" i="1" l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14" i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3" i="3"/>
  <c r="AA34" i="1"/>
  <c r="AC34" i="1" s="1"/>
  <c r="AA13" i="1"/>
  <c r="AA11" i="1"/>
  <c r="D25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6" i="3"/>
  <c r="D3" i="3"/>
  <c r="E3" i="3"/>
  <c r="AB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B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Z34" i="1"/>
  <c r="Y34" i="1"/>
  <c r="X34" i="1"/>
  <c r="W34" i="1"/>
  <c r="V34" i="1"/>
  <c r="U34" i="1"/>
  <c r="E26" i="3"/>
  <c r="E34" i="1"/>
  <c r="L34" i="1"/>
  <c r="N34" i="1"/>
  <c r="M34" i="1"/>
  <c r="R34" i="1"/>
  <c r="AB34" i="1"/>
  <c r="T34" i="1"/>
  <c r="S34" i="1"/>
  <c r="Q34" i="1"/>
  <c r="P34" i="1"/>
  <c r="O34" i="1"/>
  <c r="K34" i="1"/>
  <c r="J34" i="1"/>
  <c r="I34" i="1"/>
  <c r="H34" i="1"/>
  <c r="G34" i="1"/>
  <c r="F34" i="1"/>
  <c r="AC37" i="1" l="1"/>
</calcChain>
</file>

<file path=xl/sharedStrings.xml><?xml version="1.0" encoding="utf-8"?>
<sst xmlns="http://schemas.openxmlformats.org/spreadsheetml/2006/main" count="89" uniqueCount="89">
  <si>
    <t>Unit Wreath Chairman</t>
  </si>
  <si>
    <t>Home Phone</t>
  </si>
  <si>
    <t>District:</t>
  </si>
  <si>
    <t>Email Address</t>
  </si>
  <si>
    <t>Unit Type:</t>
  </si>
  <si>
    <t>Mailing Address</t>
  </si>
  <si>
    <t>City, State, Zip Code</t>
  </si>
  <si>
    <t>Cell Phone</t>
  </si>
  <si>
    <t>Unit #:</t>
  </si>
  <si>
    <t>Unit Leader's Name</t>
  </si>
  <si>
    <t>Scout</t>
  </si>
  <si>
    <t>Total Sales</t>
  </si>
  <si>
    <t>First Name</t>
  </si>
  <si>
    <t>Last Name</t>
  </si>
  <si>
    <t>Phone Number</t>
  </si>
  <si>
    <t>Den/
Patrol</t>
  </si>
  <si>
    <t>Poinsettias</t>
  </si>
  <si>
    <t>Total Sales:</t>
  </si>
  <si>
    <t xml:space="preserve">Amount Due the Council: </t>
  </si>
  <si>
    <t>August Kick offs - materials will be available for the wreath sale if commitment form is filled out and turned in</t>
  </si>
  <si>
    <t>Sept. Roundtables - Wreath/Poinsettia sales materials will be available to units who are participating in the council wreath sale</t>
  </si>
  <si>
    <t>Checks returned due to insufficient funds will be assessed a $5 or  5% of the Unit's commission - whichever is greater.</t>
  </si>
  <si>
    <t>Mohawk</t>
  </si>
  <si>
    <t>Wisconsin River</t>
  </si>
  <si>
    <t>Yahara</t>
  </si>
  <si>
    <t>Candy Cane</t>
  </si>
  <si>
    <t>Indian Trail</t>
  </si>
  <si>
    <t>Pack</t>
  </si>
  <si>
    <t xml:space="preserve">Troop </t>
  </si>
  <si>
    <t>Crew</t>
  </si>
  <si>
    <t>20" Wreath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</si>
  <si>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</si>
  <si>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</si>
  <si>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</si>
  <si>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</si>
  <si>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</si>
  <si>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</si>
  <si>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</si>
  <si>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</si>
  <si>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</si>
  <si>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</si>
  <si>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</si>
  <si>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</si>
  <si>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</si>
  <si>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</si>
  <si>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</si>
  <si>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</si>
  <si>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</si>
  <si>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</si>
  <si>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</si>
  <si>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</si>
  <si>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</si>
  <si>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</si>
  <si>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36" Wreath</t>
  </si>
  <si>
    <t>26" Wreath</t>
  </si>
  <si>
    <t>48"Wreath</t>
  </si>
  <si>
    <t>60" Wreath</t>
  </si>
  <si>
    <t>72" Wreath</t>
  </si>
  <si>
    <t>Double 36" Wreath</t>
  </si>
  <si>
    <t>Double 48" Wreath</t>
  </si>
  <si>
    <t>Swag</t>
  </si>
  <si>
    <t>25' Roping</t>
  </si>
  <si>
    <t>18" Christmas Tree</t>
  </si>
  <si>
    <t>27" Christmas Tree</t>
  </si>
  <si>
    <t>Centerpiece</t>
  </si>
  <si>
    <t>Easels</t>
  </si>
  <si>
    <t>Door Hanger</t>
  </si>
  <si>
    <t>Mail Order Centerpiece</t>
  </si>
  <si>
    <t>Mail Order 20" Wreath</t>
  </si>
  <si>
    <t>Mail Order 18" Christmas Tree</t>
  </si>
  <si>
    <t>36" Cross</t>
  </si>
  <si>
    <t>Boxed 24" Extra Special Wreath</t>
  </si>
  <si>
    <t>Boxed 24" Platinum Wreath</t>
  </si>
  <si>
    <t>PT</t>
  </si>
  <si>
    <t>Glacier's Edge Council Wreath Sale Guidelines</t>
  </si>
  <si>
    <t>September XXX - October XXX - Wreath Sale official dates.- End your sale so you have time to get the order to council</t>
  </si>
  <si>
    <t>October XXX at 5 pm - Unit orders due to Council via email to EMAIL ADDRESS</t>
  </si>
  <si>
    <t xml:space="preserve">November XXX- Wreath Pick up at the Madison Service Center and Janesville - St. John Vianney Janesville, WI </t>
  </si>
  <si>
    <t>Payment is due by November XXX</t>
  </si>
  <si>
    <t>Product</t>
  </si>
  <si>
    <t>Cost</t>
  </si>
  <si>
    <t>Retail</t>
  </si>
  <si>
    <t>Profit</t>
  </si>
  <si>
    <t>Council charge</t>
  </si>
  <si>
    <t>10" hanging evergreen basket</t>
  </si>
  <si>
    <t>Unit profit</t>
  </si>
  <si>
    <t>#23</t>
  </si>
  <si>
    <t>council $</t>
  </si>
  <si>
    <t>council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</si>
</sst>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right"/>
      <protection hidden="1"/>
    </xf>
    <xf numFmtId="44" fontId="3" fillId="4" borderId="6" xfId="1" applyFont="1" applyFill="1" applyBorder="1" applyAlignment="1" applyProtection="1">
      <protection hidden="1"/>
    </xf>
    <xf numFmtId="0" fontId="0" fillId="0" borderId="0" xfId="0" applyAlignment="1">
      <alignment horizontal="left"/>
    </xf>
    <xf numFmtId="0" fontId="0" fillId="5" borderId="11" xfId="0" applyFill="1" applyBorder="1" applyAlignment="1">
      <alignment horizontal="left"/>
    </xf>
    <xf numFmtId="0" fontId="5" fillId="0" borderId="11" xfId="0" applyFont="1" applyBorder="1" applyAlignment="1" applyProtection="1">
      <alignment horizontal="left" vertical="center"/>
      <protection locked="0"/>
    </xf>
    <xf numFmtId="0" fontId="0" fillId="5" borderId="11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9" fontId="0" fillId="6" borderId="0" xfId="2" applyFont="1" applyFill="1"/>
    <xf numFmtId="9" fontId="0" fillId="0" borderId="11" xfId="2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/>
    <xf numFmtId="6" fontId="5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0" fontId="6" fillId="3" borderId="12" xfId="0" applyFont="1" applyFill="1" applyBorder="1"/>
    <xf numFmtId="2" fontId="2" fillId="0" borderId="0" xfId="0" applyNumberFormat="1" applyFont="1"/>
    <xf numFmtId="44" fontId="3" fillId="2" borderId="6" xfId="1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0" borderId="1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137160</xdr:colOff>
      <xdr:row>2</xdr:row>
      <xdr:rowOff>22860</xdr:rowOff>
    </xdr:from>
    <xdr:to>
      <xdr:col>26</xdr:col>
      <xdr:colOff>189442</xdr:colOff>
      <xdr:row>6</xdr:row>
      <xdr:rowOff>83820</xdr:rowOff>
    </xdr:to>
    <xdr:pic>
      <xdr:nvPicPr>
        <xdr:cNvPr id="2" name="Picture 192" descr="Glacier's Edge B&amp;W logo">
          <a:extLst>
            <a:ext uri="{FF2B5EF4-FFF2-40B4-BE49-F238E27FC236}">
              <a16:creationId xmlns:a16="http://schemas.microsoft.com/office/drawing/2014/main" id="{A1226E1D-D80F-437B-8B0D-E9A3735F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422910"/>
          <a:ext cx="308229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tabSelected="1" topLeftCell="B1" zoomScale="90" zoomScaleNormal="90" workbookViewId="0">
      <selection activeCell="B14" sqref="B14:B33"/>
    </sheetView>
  </sheetViews>
  <sheetFormatPr defaultColWidth="9.1328125" defaultRowHeight="14.25" x14ac:dyDescent="0.45"/>
  <cols>
    <col min="1" max="1" width="8.19921875" style="2" bestFit="1" customWidth="1"/>
    <col min="2" max="2" width="11.86328125" style="2" customWidth="1"/>
    <col min="3" max="3" width="11.86328125" style="2" bestFit="1" customWidth="1"/>
    <col min="4" max="4" width="4.86328125" style="2" customWidth="1"/>
    <col min="5" max="10" width="4.796875" style="2" customWidth="1"/>
    <col min="11" max="12" width="5.1328125" style="2" customWidth="1"/>
    <col min="13" max="15" width="4.86328125" style="2" customWidth="1"/>
    <col min="16" max="17" width="5.1328125" style="2" customWidth="1"/>
    <col min="18" max="20" width="4.86328125" style="2" customWidth="1"/>
    <col min="21" max="23" width="5.1328125" style="2" customWidth="1"/>
    <col min="24" max="24" width="4.796875" style="2" customWidth="1"/>
    <col min="25" max="27" width="5.1328125" style="2" customWidth="1"/>
    <col min="28" max="28" width="4.796875" style="2" customWidth="1"/>
    <col min="29" max="29" width="12.19921875" style="2" customWidth="1"/>
    <col min="30" max="30" width="9.1328125" style="2"/>
    <col min="31" max="31" width="0" style="2" hidden="1" customWidth="1"/>
    <col min="32" max="16384" width="9.1328125" style="2"/>
  </cols>
  <sheetData>
    <row r="1" spans="1:31" ht="14.65" thickBot="1" x14ac:dyDescent="0.5">
      <c r="A1" s="13"/>
      <c r="B1" s="13"/>
      <c r="C1" s="13"/>
      <c r="D1" s="13"/>
      <c r="E1" s="13"/>
      <c r="F1" s="13"/>
      <c r="G1" s="13" t="s">
        <v>0</v>
      </c>
      <c r="H1" s="13"/>
      <c r="I1" s="13"/>
      <c r="J1" s="13"/>
      <c r="K1" s="13"/>
      <c r="L1" s="13"/>
      <c r="M1" s="13"/>
      <c r="N1" s="13"/>
      <c r="O1" s="13" t="s">
        <v>7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1" ht="14.65" thickBot="1" x14ac:dyDescent="0.5">
      <c r="A2" s="13"/>
      <c r="B2" s="13" t="s">
        <v>2</v>
      </c>
      <c r="C2" s="33"/>
      <c r="D2" s="34"/>
      <c r="E2" s="14"/>
      <c r="F2" s="13"/>
      <c r="G2" s="40"/>
      <c r="H2" s="41"/>
      <c r="I2" s="41"/>
      <c r="J2" s="41"/>
      <c r="K2" s="41"/>
      <c r="L2" s="41"/>
      <c r="M2" s="42"/>
      <c r="N2" s="13"/>
      <c r="O2" s="33"/>
      <c r="P2" s="39"/>
      <c r="Q2" s="34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1" ht="14.65" thickBot="1" x14ac:dyDescent="0.5">
      <c r="A3" s="13"/>
      <c r="B3" s="13"/>
      <c r="C3" s="13"/>
      <c r="D3" s="13"/>
      <c r="E3" s="13"/>
      <c r="F3" s="13"/>
      <c r="G3" s="13" t="s">
        <v>3</v>
      </c>
      <c r="H3" s="13"/>
      <c r="I3" s="13"/>
      <c r="J3" s="13"/>
      <c r="K3" s="13"/>
      <c r="L3" s="13"/>
      <c r="M3" s="13"/>
      <c r="N3" s="13"/>
      <c r="O3" s="13" t="s">
        <v>1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1" ht="14.65" thickBot="1" x14ac:dyDescent="0.5">
      <c r="A4" s="13"/>
      <c r="B4" s="13" t="s">
        <v>4</v>
      </c>
      <c r="C4" s="33"/>
      <c r="D4" s="34"/>
      <c r="E4" s="14"/>
      <c r="F4" s="13"/>
      <c r="G4" s="40"/>
      <c r="H4" s="41"/>
      <c r="I4" s="41"/>
      <c r="J4" s="41"/>
      <c r="K4" s="41"/>
      <c r="L4" s="41"/>
      <c r="M4" s="42"/>
      <c r="N4" s="13"/>
      <c r="O4" s="33"/>
      <c r="P4" s="39"/>
      <c r="Q4" s="34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1" ht="14.65" thickBot="1" x14ac:dyDescent="0.5">
      <c r="A5" s="13"/>
      <c r="B5" s="13"/>
      <c r="C5" s="13"/>
      <c r="D5" s="13"/>
      <c r="E5" s="13"/>
      <c r="F5" s="13"/>
      <c r="G5" s="13" t="s">
        <v>5</v>
      </c>
      <c r="H5" s="13"/>
      <c r="I5" s="13"/>
      <c r="J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1" ht="14.65" thickBot="1" x14ac:dyDescent="0.5">
      <c r="A6" s="13"/>
      <c r="B6" s="13" t="s">
        <v>8</v>
      </c>
      <c r="C6" s="33"/>
      <c r="D6" s="34"/>
      <c r="E6" s="14"/>
      <c r="F6" s="13"/>
      <c r="G6" s="40"/>
      <c r="H6" s="41"/>
      <c r="I6" s="41"/>
      <c r="J6" s="41"/>
      <c r="K6" s="41"/>
      <c r="L6" s="41"/>
      <c r="M6" s="42"/>
      <c r="N6" s="13"/>
      <c r="O6" s="15"/>
      <c r="P6" s="15"/>
      <c r="Q6" s="15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1" ht="14.65" thickBot="1" x14ac:dyDescent="0.5">
      <c r="A7" s="13"/>
      <c r="B7" s="13" t="s">
        <v>9</v>
      </c>
      <c r="C7" s="16"/>
      <c r="D7" s="16"/>
      <c r="E7" s="16"/>
      <c r="F7" s="13"/>
      <c r="G7" s="13"/>
      <c r="H7" s="13" t="s">
        <v>6</v>
      </c>
      <c r="I7" s="13"/>
      <c r="J7" s="13"/>
      <c r="K7"/>
      <c r="L7"/>
      <c r="M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1" ht="14.65" thickBot="1" x14ac:dyDescent="0.5">
      <c r="A8" s="13"/>
      <c r="B8" s="33"/>
      <c r="C8" s="39"/>
      <c r="D8" s="39"/>
      <c r="E8" s="39"/>
      <c r="F8" s="34"/>
      <c r="G8"/>
      <c r="H8" s="43"/>
      <c r="I8" s="44"/>
      <c r="J8" s="44"/>
      <c r="K8" s="44"/>
      <c r="L8" s="44"/>
      <c r="M8" s="45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1" x14ac:dyDescent="0.45">
      <c r="A9" s="13"/>
      <c r="B9" s="13"/>
      <c r="C9" s="13"/>
      <c r="D9" s="13"/>
      <c r="E9" s="13"/>
      <c r="F9" s="13"/>
      <c r="G9" s="17"/>
      <c r="H9" s="17"/>
      <c r="I9" s="17"/>
      <c r="J9" s="13"/>
      <c r="K9" s="18"/>
      <c r="L9" s="18"/>
      <c r="M9" s="18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1" x14ac:dyDescent="0.45">
      <c r="A10" s="35" t="s">
        <v>10</v>
      </c>
      <c r="B10" s="36"/>
      <c r="C10" s="36"/>
      <c r="D10" s="37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8"/>
      <c r="R10" s="38"/>
      <c r="S10" s="38"/>
      <c r="T10" s="38"/>
      <c r="U10" s="38"/>
      <c r="V10" s="20"/>
      <c r="W10" s="20"/>
      <c r="X10" s="20"/>
      <c r="Y10" s="20"/>
      <c r="Z10" s="20"/>
      <c r="AA10" s="20"/>
      <c r="AB10" s="21"/>
      <c r="AC10" s="22" t="s">
        <v>11</v>
      </c>
    </row>
    <row r="11" spans="1:31" ht="74.650000000000006" x14ac:dyDescent="0.45">
      <c r="A11" s="49" t="s">
        <v>12</v>
      </c>
      <c r="B11" s="49" t="s">
        <v>13</v>
      </c>
      <c r="C11" s="49" t="s">
        <v>14</v>
      </c>
      <c r="D11" s="49" t="s">
        <v>15</v>
      </c>
      <c r="E11" s="23" t="str">
        <f>Pricing!A3</f>
        <v>20" Wreath</v>
      </c>
      <c r="F11" s="23" t="str">
        <f>Pricing!A4</f>
        <v>26" Wreath</v>
      </c>
      <c r="G11" s="23" t="str">
        <f>Pricing!A5</f>
        <v>36" Wreath</v>
      </c>
      <c r="H11" s="23" t="str">
        <f>Pricing!A6</f>
        <v>48"Wreath</v>
      </c>
      <c r="I11" s="23" t="str">
        <f>Pricing!A7</f>
        <v>60" Wreath</v>
      </c>
      <c r="J11" s="23" t="str">
        <f>Pricing!A8</f>
        <v>72" Wreath</v>
      </c>
      <c r="K11" s="23" t="str">
        <f>Pricing!A9</f>
        <v>Double 36" Wreath</v>
      </c>
      <c r="L11" s="23" t="str">
        <f>Pricing!A10</f>
        <v>Double 48" Wreath</v>
      </c>
      <c r="M11" s="23" t="str">
        <f>Pricing!A11</f>
        <v>Candy Cane</v>
      </c>
      <c r="N11" s="23" t="str">
        <f>Pricing!A12</f>
        <v>Swag</v>
      </c>
      <c r="O11" s="23" t="str">
        <f>Pricing!A13</f>
        <v>25' Roping</v>
      </c>
      <c r="P11" s="23" t="str">
        <f>Pricing!A14</f>
        <v>18" Christmas Tree</v>
      </c>
      <c r="Q11" s="23" t="str">
        <f>Pricing!A15</f>
        <v>27" Christmas Tree</v>
      </c>
      <c r="R11" s="23" t="str">
        <f>Pricing!A16</f>
        <v>Centerpiece</v>
      </c>
      <c r="S11" s="23" t="str">
        <f>Pricing!A17</f>
        <v>Easels</v>
      </c>
      <c r="T11" s="23" t="str">
        <f>Pricing!A18</f>
        <v>Door Hanger</v>
      </c>
      <c r="U11" s="23" t="str">
        <f>Pricing!A19</f>
        <v>Mail Order Centerpiece</v>
      </c>
      <c r="V11" s="23" t="str">
        <f>Pricing!A20</f>
        <v>Mail Order 20" Wreath</v>
      </c>
      <c r="W11" s="23" t="str">
        <f>Pricing!A21</f>
        <v>Mail Order 18" Christmas Tree</v>
      </c>
      <c r="X11" s="23" t="str">
        <f>Pricing!A22</f>
        <v>36" Cross</v>
      </c>
      <c r="Y11" s="23" t="str">
        <f>Pricing!A23</f>
        <v>Boxed 24" Extra Special Wreath</v>
      </c>
      <c r="Z11" s="23" t="str">
        <f>Pricing!A24</f>
        <v>Boxed 24" Platinum Wreath</v>
      </c>
      <c r="AA11" s="23" t="str">
        <f>Pricing!A25</f>
        <v>10" hanging evergreen basket</v>
      </c>
      <c r="AB11" s="23" t="str">
        <f>Pricing!A26</f>
        <v>Poinsettias</v>
      </c>
      <c r="AC11" s="24"/>
    </row>
    <row r="12" spans="1:31" ht="20.100000000000001" customHeight="1" x14ac:dyDescent="0.45">
      <c r="A12" s="50"/>
      <c r="B12" s="50"/>
      <c r="C12" s="50"/>
      <c r="D12" s="50"/>
      <c r="E12" s="25" t="s">
        <v>31</v>
      </c>
      <c r="F12" s="25" t="s">
        <v>32</v>
      </c>
      <c r="G12" s="25" t="s">
        <v>33</v>
      </c>
      <c r="H12" s="25" t="s">
        <v>34</v>
      </c>
      <c r="I12" s="25" t="s">
        <v>35</v>
      </c>
      <c r="J12" s="25" t="s">
        <v>36</v>
      </c>
      <c r="K12" s="25" t="s">
        <v>37</v>
      </c>
      <c r="L12" s="25" t="s">
        <v>38</v>
      </c>
      <c r="M12" s="25" t="s">
        <v>39</v>
      </c>
      <c r="N12" s="25" t="s">
        <v>40</v>
      </c>
      <c r="O12" s="25" t="s">
        <v>41</v>
      </c>
      <c r="P12" s="25" t="s">
        <v>42</v>
      </c>
      <c r="Q12" s="25" t="s">
        <v>43</v>
      </c>
      <c r="R12" s="25" t="s">
        <v>44</v>
      </c>
      <c r="S12" s="25" t="s">
        <v>45</v>
      </c>
      <c r="T12" s="25" t="s">
        <v>46</v>
      </c>
      <c r="U12" s="25" t="s">
        <v>47</v>
      </c>
      <c r="V12" s="25" t="s">
        <v>48</v>
      </c>
      <c r="W12" s="25" t="s">
        <v>49</v>
      </c>
      <c r="X12" s="25" t="s">
        <v>50</v>
      </c>
      <c r="Y12" s="25" t="s">
        <v>51</v>
      </c>
      <c r="Z12" s="25" t="s">
        <v>52</v>
      </c>
      <c r="AA12" s="25" t="s">
        <v>86</v>
      </c>
      <c r="AB12" s="25" t="s">
        <v>73</v>
      </c>
      <c r="AC12" s="26"/>
    </row>
    <row r="13" spans="1:31" x14ac:dyDescent="0.45">
      <c r="A13" s="51"/>
      <c r="B13" s="51"/>
      <c r="C13" s="51"/>
      <c r="D13" s="51"/>
      <c r="E13" s="27">
        <f>Pricing!C3</f>
        <v>32</v>
      </c>
      <c r="F13" s="27">
        <f>Pricing!C4</f>
        <v>36</v>
      </c>
      <c r="G13" s="27">
        <f>Pricing!C5</f>
        <v>51</v>
      </c>
      <c r="H13" s="27">
        <f>Pricing!C6</f>
        <v>73</v>
      </c>
      <c r="I13" s="27">
        <f>Pricing!C7</f>
        <v>91</v>
      </c>
      <c r="J13" s="27">
        <f>Pricing!C8</f>
        <v>121</v>
      </c>
      <c r="K13" s="27">
        <f>Pricing!C9</f>
        <v>75</v>
      </c>
      <c r="L13" s="27">
        <f>Pricing!C10</f>
        <v>96</v>
      </c>
      <c r="M13" s="27">
        <f>Pricing!C11</f>
        <v>37</v>
      </c>
      <c r="N13" s="27">
        <f>Pricing!C12</f>
        <v>25</v>
      </c>
      <c r="O13" s="27">
        <f>Pricing!C13</f>
        <v>56</v>
      </c>
      <c r="P13" s="27">
        <f>Pricing!C14</f>
        <v>83</v>
      </c>
      <c r="Q13" s="27">
        <f>Pricing!C15</f>
        <v>106</v>
      </c>
      <c r="R13" s="27">
        <f>Pricing!C16</f>
        <v>74</v>
      </c>
      <c r="S13" s="27">
        <f>Pricing!C17</f>
        <v>10</v>
      </c>
      <c r="T13" s="27">
        <f>Pricing!C18</f>
        <v>7</v>
      </c>
      <c r="U13" s="27">
        <f>Pricing!C19</f>
        <v>111</v>
      </c>
      <c r="V13" s="27">
        <f>Pricing!C20</f>
        <v>106</v>
      </c>
      <c r="W13" s="27">
        <f>Pricing!C21</f>
        <v>126</v>
      </c>
      <c r="X13" s="27">
        <f>Pricing!C22</f>
        <v>53</v>
      </c>
      <c r="Y13" s="27">
        <f>Pricing!C23</f>
        <v>56</v>
      </c>
      <c r="Z13" s="27">
        <f>Pricing!C24</f>
        <v>63</v>
      </c>
      <c r="AA13" s="27">
        <f>Pricing!C25</f>
        <v>25</v>
      </c>
      <c r="AB13" s="27">
        <f>Pricing!C26</f>
        <v>20</v>
      </c>
      <c r="AC13" s="26"/>
      <c r="AE13" s="2" t="s">
        <v>26</v>
      </c>
    </row>
    <row r="14" spans="1:31" x14ac:dyDescent="0.45">
      <c r="A14" s="2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9">
        <f>(E14*$E$13)+(F14*$F$13)+(G14*$G$13)+(H14*$H$13)+(I14*$I$13)+(J14*$J$13)+(K14*$K$13)+(L14*$L$13)+(M14*$M$13)+(N14*$N$13)+(O14*$O$13)+(P14*$P$13)+(Q14*$Q$13)+(R14*$R$13)+(S14*$S$13)+(T14*$T$13)+(U14*$U$13)+(V14*$V$13)+(W14*$W$13)+(X14*$X$13)+(Y14*$Y$13)+(Z14*$Z$13)+(AA14*$AA$13)+(AB14*$AB$13)</f>
        <v>0</v>
      </c>
      <c r="AE14" s="2" t="s">
        <v>22</v>
      </c>
    </row>
    <row r="15" spans="1:31" x14ac:dyDescent="0.45">
      <c r="A15" s="2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9">
        <f t="shared" ref="AC15:AC34" si="0">(E15*$E$13)+(F15*$F$13)+(G15*$G$13)+(H15*$H$13)+(I15*$I$13)+(J15*$J$13)+(K15*$K$13)+(L15*$L$13)+(M15*$M$13)+(N15*$N$13)+(O15*$O$13)+(P15*$P$13)+(Q15*$Q$13)+(R15*$R$13)+(S15*$S$13)+(T15*$T$13)+(U15*$U$13)+(V15*$V$13)+(W15*$W$13)+(X15*$X$13)+(Y15*$Y$13)+(Z15*$Z$13)+(AA15*$AA$13)+(AB15*$AB$13)</f>
        <v>0</v>
      </c>
      <c r="AE15" s="2" t="s">
        <v>23</v>
      </c>
    </row>
    <row r="16" spans="1:31" x14ac:dyDescent="0.45">
      <c r="A16" s="2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9">
        <f t="shared" si="0"/>
        <v>0</v>
      </c>
      <c r="AE16" s="2" t="s">
        <v>24</v>
      </c>
    </row>
    <row r="17" spans="1:31" x14ac:dyDescent="0.45">
      <c r="A17" s="2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9">
        <f t="shared" si="0"/>
        <v>0</v>
      </c>
    </row>
    <row r="18" spans="1:31" x14ac:dyDescent="0.45">
      <c r="A18" s="2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9">
        <f t="shared" si="0"/>
        <v>0</v>
      </c>
      <c r="AE18" s="2" t="s">
        <v>27</v>
      </c>
    </row>
    <row r="19" spans="1:31" x14ac:dyDescent="0.45">
      <c r="A19" s="2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9">
        <f t="shared" si="0"/>
        <v>0</v>
      </c>
      <c r="AE19" s="2" t="s">
        <v>28</v>
      </c>
    </row>
    <row r="20" spans="1:31" x14ac:dyDescent="0.45">
      <c r="A20" s="2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9">
        <f t="shared" si="0"/>
        <v>0</v>
      </c>
      <c r="AE20" s="2" t="s">
        <v>29</v>
      </c>
    </row>
    <row r="21" spans="1:31" x14ac:dyDescent="0.45">
      <c r="A21" s="2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9">
        <f t="shared" si="0"/>
        <v>0</v>
      </c>
    </row>
    <row r="22" spans="1:31" x14ac:dyDescent="0.45">
      <c r="A22" s="2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9">
        <f t="shared" si="0"/>
        <v>0</v>
      </c>
    </row>
    <row r="23" spans="1:31" x14ac:dyDescent="0.45">
      <c r="A23" s="2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9">
        <f t="shared" si="0"/>
        <v>0</v>
      </c>
    </row>
    <row r="24" spans="1:31" x14ac:dyDescent="0.45">
      <c r="A24" s="2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9">
        <f t="shared" si="0"/>
        <v>0</v>
      </c>
    </row>
    <row r="25" spans="1:31" x14ac:dyDescent="0.45">
      <c r="A25" s="2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9">
        <f t="shared" si="0"/>
        <v>0</v>
      </c>
    </row>
    <row r="26" spans="1:31" x14ac:dyDescent="0.45">
      <c r="A26" s="2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9">
        <f t="shared" si="0"/>
        <v>0</v>
      </c>
    </row>
    <row r="27" spans="1:31" x14ac:dyDescent="0.45">
      <c r="A27" s="2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9">
        <f t="shared" si="0"/>
        <v>0</v>
      </c>
    </row>
    <row r="28" spans="1:31" x14ac:dyDescent="0.45">
      <c r="A28" s="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9">
        <f t="shared" si="0"/>
        <v>0</v>
      </c>
    </row>
    <row r="29" spans="1:31" x14ac:dyDescent="0.45">
      <c r="A29" s="2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9">
        <f t="shared" si="0"/>
        <v>0</v>
      </c>
    </row>
    <row r="30" spans="1:31" x14ac:dyDescent="0.45">
      <c r="A30" s="2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9">
        <f t="shared" si="0"/>
        <v>0</v>
      </c>
    </row>
    <row r="31" spans="1:31" x14ac:dyDescent="0.45">
      <c r="A31" s="2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9">
        <f t="shared" si="0"/>
        <v>0</v>
      </c>
    </row>
    <row r="32" spans="1:31" x14ac:dyDescent="0.45">
      <c r="A32" s="2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9">
        <f t="shared" si="0"/>
        <v>0</v>
      </c>
    </row>
    <row r="33" spans="1:29" ht="14.65" thickBot="1" x14ac:dyDescent="0.5">
      <c r="A33" s="2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9">
        <f t="shared" si="0"/>
        <v>0</v>
      </c>
    </row>
    <row r="34" spans="1:29" ht="14.65" thickBot="1" x14ac:dyDescent="0.5">
      <c r="A34" s="30"/>
      <c r="B34" s="46" t="s">
        <v>17</v>
      </c>
      <c r="C34" s="47"/>
      <c r="D34" s="48"/>
      <c r="E34" s="4">
        <f>SUM(E14:E33)</f>
        <v>0</v>
      </c>
      <c r="F34" s="4">
        <f t="shared" ref="F34:AB34" si="1">SUM(F14:F33)</f>
        <v>0</v>
      </c>
      <c r="G34" s="4">
        <f t="shared" si="1"/>
        <v>0</v>
      </c>
      <c r="H34" s="4">
        <f t="shared" si="1"/>
        <v>0</v>
      </c>
      <c r="I34" s="4">
        <f t="shared" si="1"/>
        <v>0</v>
      </c>
      <c r="J34" s="4">
        <f t="shared" si="1"/>
        <v>0</v>
      </c>
      <c r="K34" s="4">
        <f t="shared" si="1"/>
        <v>0</v>
      </c>
      <c r="L34" s="4">
        <f t="shared" si="1"/>
        <v>0</v>
      </c>
      <c r="M34" s="4">
        <f t="shared" si="1"/>
        <v>0</v>
      </c>
      <c r="N34" s="4">
        <f t="shared" si="1"/>
        <v>0</v>
      </c>
      <c r="O34" s="4">
        <f t="shared" si="1"/>
        <v>0</v>
      </c>
      <c r="P34" s="4">
        <f t="shared" si="1"/>
        <v>0</v>
      </c>
      <c r="Q34" s="4">
        <f t="shared" si="1"/>
        <v>0</v>
      </c>
      <c r="R34" s="4">
        <f t="shared" si="1"/>
        <v>0</v>
      </c>
      <c r="S34" s="4">
        <f t="shared" si="1"/>
        <v>0</v>
      </c>
      <c r="T34" s="4">
        <f t="shared" si="1"/>
        <v>0</v>
      </c>
      <c r="U34" s="4">
        <f t="shared" si="1"/>
        <v>0</v>
      </c>
      <c r="V34" s="4">
        <f t="shared" si="1"/>
        <v>0</v>
      </c>
      <c r="W34" s="4">
        <f t="shared" si="1"/>
        <v>0</v>
      </c>
      <c r="X34" s="4">
        <f t="shared" si="1"/>
        <v>0</v>
      </c>
      <c r="Y34" s="4">
        <f t="shared" si="1"/>
        <v>0</v>
      </c>
      <c r="Z34" s="4">
        <f t="shared" si="1"/>
        <v>0</v>
      </c>
      <c r="AA34" s="4">
        <f>SUM(AA14:AA33)</f>
        <v>0</v>
      </c>
      <c r="AB34" s="4">
        <f t="shared" si="1"/>
        <v>0</v>
      </c>
      <c r="AC34" s="29">
        <f t="shared" si="0"/>
        <v>0</v>
      </c>
    </row>
    <row r="35" spans="1:29" x14ac:dyDescent="0.45">
      <c r="A35" s="13"/>
      <c r="B35" s="13"/>
      <c r="C35" s="13"/>
      <c r="D35" s="13"/>
      <c r="E35" s="3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4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4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13"/>
      <c r="S37" s="20" t="s">
        <v>18</v>
      </c>
      <c r="T37" s="20"/>
      <c r="U37" s="20"/>
      <c r="V37" s="20"/>
      <c r="W37" s="20"/>
      <c r="X37" s="20"/>
      <c r="Y37" s="20"/>
      <c r="Z37" s="20"/>
      <c r="AA37" s="32"/>
      <c r="AB37" s="32"/>
      <c r="AC37" s="5">
        <f>((E34*Pricing!F3)+(F34*Pricing!F4)+(G34*Pricing!F5)+(H34*Pricing!F6)+(I34*Pricing!F7)+(J34*Pricing!F8)+(K34*Pricing!F9)+(L34*Pricing!F10)+(M34*Pricing!F11)+(N34*Pricing!F12)+(O34*Pricing!F13)+(P34*Pricing!F14)+(Q34*Pricing!F15)+(R34*Pricing!F16)+(S34*Pricing!F17)+(T34*Pricing!F18)+(U34*Pricing!F19)+(V34*Pricing!F20)+(W34*Pricing!F21)+(X34*Pricing!F22)+(Y34*Pricing!F23)+(Z34*Pricing!F24)+(AA34*Pricing!F25)+(AB34*Pricing!F26))</f>
        <v>0</v>
      </c>
    </row>
    <row r="38" spans="1:29" x14ac:dyDescent="0.45"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5"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5"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5"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45"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45"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45"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</sheetData>
  <sheetProtection sheet="1" selectLockedCells="1"/>
  <mergeCells count="17">
    <mergeCell ref="B34:D34"/>
    <mergeCell ref="A11:A13"/>
    <mergeCell ref="B11:B13"/>
    <mergeCell ref="C11:C13"/>
    <mergeCell ref="D11:D13"/>
    <mergeCell ref="C2:D2"/>
    <mergeCell ref="O2:Q2"/>
    <mergeCell ref="C4:D4"/>
    <mergeCell ref="O4:Q4"/>
    <mergeCell ref="G4:M4"/>
    <mergeCell ref="G2:M2"/>
    <mergeCell ref="C6:D6"/>
    <mergeCell ref="A10:D10"/>
    <mergeCell ref="Q10:U10"/>
    <mergeCell ref="B8:F8"/>
    <mergeCell ref="G6:M6"/>
    <mergeCell ref="H8:M8"/>
  </mergeCells>
  <dataValidations count="3">
    <dataValidation type="list" showDropDown="1" showInputMessage="1" showErrorMessage="1" sqref="E2" xr:uid="{0D96D7E5-78A3-481A-9B67-1265D7093A05}">
      <formula1>$AE$16:$AE$20</formula1>
    </dataValidation>
    <dataValidation type="list" allowBlank="1" showInputMessage="1" showErrorMessage="1" sqref="C2:D2" xr:uid="{682532F8-EE66-4781-B496-4DC36E241066}">
      <formula1>$AE$13:$AE$16</formula1>
    </dataValidation>
    <dataValidation type="list" allowBlank="1" showInputMessage="1" showErrorMessage="1" sqref="C4:D4" xr:uid="{B479286F-CECB-49DE-997A-B103EE62533D}">
      <formula1>$AE$18:$AE$20</formula1>
    </dataValidation>
  </dataValidations>
  <pageMargins left="0.25" right="0.25" top="0.75" bottom="0.75" header="0.3" footer="0.3"/>
  <pageSetup paperSize="3" fitToWidth="0" orientation="landscape" r:id="rId1"/>
  <ignoredErrors>
    <ignoredError sqref="AB34 E34:Z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34CB-6B42-4191-84BA-63BCC365BFE5}">
  <dimension ref="A1:Q9"/>
  <sheetViews>
    <sheetView workbookViewId="0">
      <selection activeCell="D15" sqref="D15"/>
    </sheetView>
  </sheetViews>
  <sheetFormatPr defaultRowHeight="14.25" x14ac:dyDescent="0.45"/>
  <sheetData>
    <row r="1" spans="1:17" x14ac:dyDescent="0.45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4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45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45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45">
      <c r="A5" s="52" t="s">
        <v>75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45">
      <c r="A6" s="52" t="s">
        <v>76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45">
      <c r="A7" s="52" t="s">
        <v>77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x14ac:dyDescent="0.45">
      <c r="A8" s="52" t="s">
        <v>78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x14ac:dyDescent="0.45">
      <c r="A9" s="52" t="s">
        <v>21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</sheetData>
  <mergeCells count="9">
    <mergeCell ref="A1:Q1"/>
    <mergeCell ref="A2:Q2"/>
    <mergeCell ref="A9:Q9"/>
    <mergeCell ref="A3:Q3"/>
    <mergeCell ref="A4:Q4"/>
    <mergeCell ref="A5:Q5"/>
    <mergeCell ref="A6:Q6"/>
    <mergeCell ref="A7:Q7"/>
    <mergeCell ref="A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500A-D905-4479-A24C-78FAB062FB70}">
  <dimension ref="A1:G26"/>
  <sheetViews>
    <sheetView zoomScaleNormal="100" workbookViewId="0">
      <selection activeCell="C18" sqref="C18"/>
    </sheetView>
  </sheetViews>
  <sheetFormatPr defaultRowHeight="14.25" x14ac:dyDescent="0.45"/>
  <cols>
    <col min="1" max="1" width="25.86328125" style="6" bestFit="1" customWidth="1"/>
    <col min="5" max="5" width="10.1328125" bestFit="1" customWidth="1"/>
  </cols>
  <sheetData>
    <row r="1" spans="1:7" x14ac:dyDescent="0.45">
      <c r="A1" s="6" t="s">
        <v>83</v>
      </c>
      <c r="B1" s="11">
        <v>0.5</v>
      </c>
    </row>
    <row r="2" spans="1:7" x14ac:dyDescent="0.45">
      <c r="A2" s="7" t="s">
        <v>79</v>
      </c>
      <c r="B2" s="9" t="s">
        <v>80</v>
      </c>
      <c r="C2" s="9" t="s">
        <v>81</v>
      </c>
      <c r="D2" s="9" t="s">
        <v>82</v>
      </c>
      <c r="E2" s="9" t="s">
        <v>85</v>
      </c>
      <c r="F2" s="9" t="s">
        <v>87</v>
      </c>
      <c r="G2" s="9" t="s">
        <v>88</v>
      </c>
    </row>
    <row r="3" spans="1:7" ht="15" customHeight="1" x14ac:dyDescent="0.45">
      <c r="A3" s="8" t="s">
        <v>30</v>
      </c>
      <c r="B3" s="10">
        <v>14.07</v>
      </c>
      <c r="C3" s="10">
        <v>32</v>
      </c>
      <c r="D3" s="10">
        <f>C3-B3</f>
        <v>17.93</v>
      </c>
      <c r="E3" s="10">
        <f>D3*(1-$B$1)</f>
        <v>8.9649999999999999</v>
      </c>
      <c r="F3" s="10">
        <f>B3+D3-E3</f>
        <v>23.035</v>
      </c>
      <c r="G3" s="12">
        <f>E3/D3</f>
        <v>0.5</v>
      </c>
    </row>
    <row r="4" spans="1:7" ht="15" customHeight="1" x14ac:dyDescent="0.45">
      <c r="A4" s="8" t="s">
        <v>54</v>
      </c>
      <c r="B4" s="10">
        <v>15.94</v>
      </c>
      <c r="C4" s="10">
        <v>36</v>
      </c>
      <c r="D4" s="10">
        <f t="shared" ref="D4:D26" si="0">C4-B4</f>
        <v>20.060000000000002</v>
      </c>
      <c r="E4" s="10">
        <f t="shared" ref="E4:E24" si="1">D4*(1-$B$1)</f>
        <v>10.030000000000001</v>
      </c>
      <c r="F4" s="10">
        <f t="shared" ref="F4:F26" si="2">B4+D4-E4</f>
        <v>25.97</v>
      </c>
      <c r="G4" s="12">
        <f t="shared" ref="G4:G26" si="3">E4/D4</f>
        <v>0.5</v>
      </c>
    </row>
    <row r="5" spans="1:7" ht="15" customHeight="1" x14ac:dyDescent="0.45">
      <c r="A5" s="8" t="s">
        <v>53</v>
      </c>
      <c r="B5" s="10">
        <v>25.34</v>
      </c>
      <c r="C5" s="10">
        <v>51</v>
      </c>
      <c r="D5" s="10">
        <f t="shared" si="0"/>
        <v>25.66</v>
      </c>
      <c r="E5" s="10">
        <f t="shared" si="1"/>
        <v>12.83</v>
      </c>
      <c r="F5" s="10">
        <f t="shared" si="2"/>
        <v>38.17</v>
      </c>
      <c r="G5" s="12">
        <f t="shared" si="3"/>
        <v>0.5</v>
      </c>
    </row>
    <row r="6" spans="1:7" x14ac:dyDescent="0.45">
      <c r="A6" s="8" t="s">
        <v>55</v>
      </c>
      <c r="B6" s="10">
        <v>35.950000000000003</v>
      </c>
      <c r="C6" s="10">
        <v>73</v>
      </c>
      <c r="D6" s="10">
        <f t="shared" si="0"/>
        <v>37.049999999999997</v>
      </c>
      <c r="E6" s="10">
        <f t="shared" si="1"/>
        <v>18.524999999999999</v>
      </c>
      <c r="F6" s="10">
        <f t="shared" si="2"/>
        <v>54.475000000000001</v>
      </c>
      <c r="G6" s="12">
        <f t="shared" si="3"/>
        <v>0.5</v>
      </c>
    </row>
    <row r="7" spans="1:7" ht="15" customHeight="1" x14ac:dyDescent="0.45">
      <c r="A7" s="8" t="s">
        <v>56</v>
      </c>
      <c r="B7" s="10">
        <v>43.32</v>
      </c>
      <c r="C7" s="10">
        <v>91</v>
      </c>
      <c r="D7" s="10">
        <f t="shared" si="0"/>
        <v>47.68</v>
      </c>
      <c r="E7" s="10">
        <f t="shared" si="1"/>
        <v>23.84</v>
      </c>
      <c r="F7" s="10">
        <f t="shared" si="2"/>
        <v>67.16</v>
      </c>
      <c r="G7" s="12">
        <f t="shared" si="3"/>
        <v>0.5</v>
      </c>
    </row>
    <row r="8" spans="1:7" ht="15" customHeight="1" x14ac:dyDescent="0.45">
      <c r="A8" s="8" t="s">
        <v>57</v>
      </c>
      <c r="B8" s="10">
        <v>54.87</v>
      </c>
      <c r="C8" s="10">
        <v>121</v>
      </c>
      <c r="D8" s="10">
        <f t="shared" si="0"/>
        <v>66.13</v>
      </c>
      <c r="E8" s="10">
        <f t="shared" si="1"/>
        <v>33.064999999999998</v>
      </c>
      <c r="F8" s="10">
        <f t="shared" si="2"/>
        <v>87.935000000000002</v>
      </c>
      <c r="G8" s="12">
        <f t="shared" si="3"/>
        <v>0.5</v>
      </c>
    </row>
    <row r="9" spans="1:7" ht="15" customHeight="1" x14ac:dyDescent="0.45">
      <c r="A9" s="8" t="s">
        <v>58</v>
      </c>
      <c r="B9" s="10">
        <v>37.22</v>
      </c>
      <c r="C9" s="10">
        <v>75</v>
      </c>
      <c r="D9" s="10">
        <f t="shared" si="0"/>
        <v>37.78</v>
      </c>
      <c r="E9" s="10">
        <f t="shared" si="1"/>
        <v>18.89</v>
      </c>
      <c r="F9" s="10">
        <f t="shared" si="2"/>
        <v>56.11</v>
      </c>
      <c r="G9" s="12">
        <f t="shared" si="3"/>
        <v>0.5</v>
      </c>
    </row>
    <row r="10" spans="1:7" ht="15" customHeight="1" x14ac:dyDescent="0.45">
      <c r="A10" s="8" t="s">
        <v>59</v>
      </c>
      <c r="B10" s="10">
        <v>48.11</v>
      </c>
      <c r="C10" s="10">
        <v>96</v>
      </c>
      <c r="D10" s="10">
        <f t="shared" si="0"/>
        <v>47.89</v>
      </c>
      <c r="E10" s="10">
        <f t="shared" si="1"/>
        <v>23.945</v>
      </c>
      <c r="F10" s="10">
        <f t="shared" si="2"/>
        <v>72.055000000000007</v>
      </c>
      <c r="G10" s="12">
        <f t="shared" si="3"/>
        <v>0.5</v>
      </c>
    </row>
    <row r="11" spans="1:7" ht="15" customHeight="1" x14ac:dyDescent="0.45">
      <c r="A11" s="8" t="s">
        <v>25</v>
      </c>
      <c r="B11" s="10">
        <v>18.149999999999999</v>
      </c>
      <c r="C11" s="10">
        <v>37</v>
      </c>
      <c r="D11" s="10">
        <f t="shared" si="0"/>
        <v>18.850000000000001</v>
      </c>
      <c r="E11" s="10">
        <f t="shared" si="1"/>
        <v>9.4250000000000007</v>
      </c>
      <c r="F11" s="10">
        <f t="shared" si="2"/>
        <v>27.574999999999999</v>
      </c>
      <c r="G11" s="12">
        <f t="shared" si="3"/>
        <v>0.5</v>
      </c>
    </row>
    <row r="12" spans="1:7" x14ac:dyDescent="0.45">
      <c r="A12" s="8" t="s">
        <v>60</v>
      </c>
      <c r="B12" s="10">
        <v>11.67</v>
      </c>
      <c r="C12" s="10">
        <v>25</v>
      </c>
      <c r="D12" s="10">
        <f t="shared" si="0"/>
        <v>13.33</v>
      </c>
      <c r="E12" s="10">
        <f t="shared" si="1"/>
        <v>6.665</v>
      </c>
      <c r="F12" s="10">
        <f t="shared" si="2"/>
        <v>18.335000000000001</v>
      </c>
      <c r="G12" s="12">
        <f t="shared" si="3"/>
        <v>0.5</v>
      </c>
    </row>
    <row r="13" spans="1:7" ht="15" customHeight="1" x14ac:dyDescent="0.45">
      <c r="A13" s="8" t="s">
        <v>61</v>
      </c>
      <c r="B13" s="10">
        <v>28.47</v>
      </c>
      <c r="C13" s="10">
        <v>56</v>
      </c>
      <c r="D13" s="10">
        <f t="shared" si="0"/>
        <v>27.53</v>
      </c>
      <c r="E13" s="10">
        <f t="shared" si="1"/>
        <v>13.765000000000001</v>
      </c>
      <c r="F13" s="10">
        <f t="shared" si="2"/>
        <v>42.234999999999999</v>
      </c>
      <c r="G13" s="12">
        <f t="shared" si="3"/>
        <v>0.5</v>
      </c>
    </row>
    <row r="14" spans="1:7" ht="15" customHeight="1" x14ac:dyDescent="0.45">
      <c r="A14" s="8" t="s">
        <v>62</v>
      </c>
      <c r="B14" s="10">
        <v>41.1</v>
      </c>
      <c r="C14" s="10">
        <v>83</v>
      </c>
      <c r="D14" s="10">
        <f t="shared" si="0"/>
        <v>41.9</v>
      </c>
      <c r="E14" s="10">
        <f t="shared" si="1"/>
        <v>20.95</v>
      </c>
      <c r="F14" s="10">
        <f t="shared" si="2"/>
        <v>62.05</v>
      </c>
      <c r="G14" s="12">
        <f t="shared" si="3"/>
        <v>0.5</v>
      </c>
    </row>
    <row r="15" spans="1:7" ht="15" customHeight="1" x14ac:dyDescent="0.45">
      <c r="A15" s="8" t="s">
        <v>63</v>
      </c>
      <c r="B15" s="10">
        <v>52.9</v>
      </c>
      <c r="C15" s="10">
        <v>106</v>
      </c>
      <c r="D15" s="10">
        <f t="shared" si="0"/>
        <v>53.1</v>
      </c>
      <c r="E15" s="10">
        <f t="shared" si="1"/>
        <v>26.55</v>
      </c>
      <c r="F15" s="10">
        <f t="shared" si="2"/>
        <v>79.45</v>
      </c>
      <c r="G15" s="12">
        <f t="shared" si="3"/>
        <v>0.5</v>
      </c>
    </row>
    <row r="16" spans="1:7" ht="15" customHeight="1" x14ac:dyDescent="0.45">
      <c r="A16" s="8" t="s">
        <v>64</v>
      </c>
      <c r="B16" s="10">
        <v>36.5</v>
      </c>
      <c r="C16" s="10">
        <v>74</v>
      </c>
      <c r="D16" s="10">
        <f t="shared" si="0"/>
        <v>37.5</v>
      </c>
      <c r="E16" s="10">
        <f t="shared" si="1"/>
        <v>18.75</v>
      </c>
      <c r="F16" s="10">
        <f t="shared" si="2"/>
        <v>55.25</v>
      </c>
      <c r="G16" s="12">
        <f t="shared" si="3"/>
        <v>0.5</v>
      </c>
    </row>
    <row r="17" spans="1:7" x14ac:dyDescent="0.45">
      <c r="A17" s="8" t="s">
        <v>65</v>
      </c>
      <c r="B17" s="10">
        <v>4.5999999999999996</v>
      </c>
      <c r="C17" s="10">
        <v>10</v>
      </c>
      <c r="D17" s="10">
        <f t="shared" si="0"/>
        <v>5.4</v>
      </c>
      <c r="E17" s="10">
        <f t="shared" si="1"/>
        <v>2.7</v>
      </c>
      <c r="F17" s="10">
        <f t="shared" si="2"/>
        <v>7.3</v>
      </c>
      <c r="G17" s="12">
        <f t="shared" si="3"/>
        <v>0.5</v>
      </c>
    </row>
    <row r="18" spans="1:7" ht="15" customHeight="1" x14ac:dyDescent="0.45">
      <c r="A18" s="8" t="s">
        <v>66</v>
      </c>
      <c r="B18" s="10">
        <v>2.95</v>
      </c>
      <c r="C18" s="10">
        <v>7</v>
      </c>
      <c r="D18" s="10">
        <f t="shared" si="0"/>
        <v>4.05</v>
      </c>
      <c r="E18" s="10">
        <f t="shared" si="1"/>
        <v>2.0249999999999999</v>
      </c>
      <c r="F18" s="10">
        <f t="shared" si="2"/>
        <v>4.9749999999999996</v>
      </c>
      <c r="G18" s="12">
        <f t="shared" si="3"/>
        <v>0.5</v>
      </c>
    </row>
    <row r="19" spans="1:7" ht="15" customHeight="1" x14ac:dyDescent="0.45">
      <c r="A19" s="8" t="s">
        <v>67</v>
      </c>
      <c r="B19" s="10">
        <v>55.15</v>
      </c>
      <c r="C19" s="10">
        <v>111</v>
      </c>
      <c r="D19" s="10">
        <f t="shared" si="0"/>
        <v>55.85</v>
      </c>
      <c r="E19" s="10">
        <f t="shared" si="1"/>
        <v>27.925000000000001</v>
      </c>
      <c r="F19" s="10">
        <f t="shared" si="2"/>
        <v>83.075000000000003</v>
      </c>
      <c r="G19" s="12">
        <f t="shared" si="3"/>
        <v>0.5</v>
      </c>
    </row>
    <row r="20" spans="1:7" x14ac:dyDescent="0.45">
      <c r="A20" s="8" t="s">
        <v>68</v>
      </c>
      <c r="B20" s="10">
        <v>50.85</v>
      </c>
      <c r="C20" s="10">
        <v>106</v>
      </c>
      <c r="D20" s="10">
        <f t="shared" si="0"/>
        <v>55.15</v>
      </c>
      <c r="E20" s="10">
        <f t="shared" si="1"/>
        <v>27.574999999999999</v>
      </c>
      <c r="F20" s="10">
        <f t="shared" si="2"/>
        <v>78.424999999999997</v>
      </c>
      <c r="G20" s="12">
        <f t="shared" si="3"/>
        <v>0.5</v>
      </c>
    </row>
    <row r="21" spans="1:7" x14ac:dyDescent="0.45">
      <c r="A21" s="8" t="s">
        <v>69</v>
      </c>
      <c r="B21" s="10">
        <v>62.5</v>
      </c>
      <c r="C21" s="10">
        <v>126</v>
      </c>
      <c r="D21" s="10">
        <f t="shared" si="0"/>
        <v>63.5</v>
      </c>
      <c r="E21" s="10">
        <f t="shared" si="1"/>
        <v>31.75</v>
      </c>
      <c r="F21" s="10">
        <f t="shared" si="2"/>
        <v>94.25</v>
      </c>
      <c r="G21" s="12">
        <f t="shared" si="3"/>
        <v>0.5</v>
      </c>
    </row>
    <row r="22" spans="1:7" x14ac:dyDescent="0.45">
      <c r="A22" s="8" t="s">
        <v>70</v>
      </c>
      <c r="B22" s="10">
        <v>25.8</v>
      </c>
      <c r="C22" s="10">
        <v>53</v>
      </c>
      <c r="D22" s="10">
        <f t="shared" si="0"/>
        <v>27.2</v>
      </c>
      <c r="E22" s="10">
        <f t="shared" si="1"/>
        <v>13.6</v>
      </c>
      <c r="F22" s="10">
        <f t="shared" si="2"/>
        <v>39.4</v>
      </c>
      <c r="G22" s="12">
        <f t="shared" si="3"/>
        <v>0.5</v>
      </c>
    </row>
    <row r="23" spans="1:7" x14ac:dyDescent="0.45">
      <c r="A23" s="8" t="s">
        <v>71</v>
      </c>
      <c r="B23" s="10">
        <v>27.8</v>
      </c>
      <c r="C23" s="10">
        <v>56</v>
      </c>
      <c r="D23" s="10">
        <f t="shared" si="0"/>
        <v>28.2</v>
      </c>
      <c r="E23" s="10">
        <f t="shared" si="1"/>
        <v>14.1</v>
      </c>
      <c r="F23" s="10">
        <f t="shared" si="2"/>
        <v>41.9</v>
      </c>
      <c r="G23" s="12">
        <f t="shared" si="3"/>
        <v>0.5</v>
      </c>
    </row>
    <row r="24" spans="1:7" x14ac:dyDescent="0.45">
      <c r="A24" s="8" t="s">
        <v>72</v>
      </c>
      <c r="B24" s="10">
        <v>31</v>
      </c>
      <c r="C24" s="10">
        <v>63</v>
      </c>
      <c r="D24" s="10">
        <f t="shared" si="0"/>
        <v>32</v>
      </c>
      <c r="E24" s="10">
        <f t="shared" si="1"/>
        <v>16</v>
      </c>
      <c r="F24" s="10">
        <f t="shared" si="2"/>
        <v>47</v>
      </c>
      <c r="G24" s="12">
        <f t="shared" si="3"/>
        <v>0.5</v>
      </c>
    </row>
    <row r="25" spans="1:7" ht="15" customHeight="1" x14ac:dyDescent="0.45">
      <c r="A25" s="8" t="s">
        <v>84</v>
      </c>
      <c r="B25" s="10">
        <v>15</v>
      </c>
      <c r="C25" s="10">
        <v>25</v>
      </c>
      <c r="D25" s="10">
        <f t="shared" ref="D25" si="4">C25-B25</f>
        <v>10</v>
      </c>
      <c r="E25" s="10">
        <v>5</v>
      </c>
      <c r="F25" s="10">
        <f t="shared" si="2"/>
        <v>20</v>
      </c>
      <c r="G25" s="12">
        <f t="shared" si="3"/>
        <v>0.5</v>
      </c>
    </row>
    <row r="26" spans="1:7" x14ac:dyDescent="0.45">
      <c r="A26" s="8" t="s">
        <v>16</v>
      </c>
      <c r="B26" s="10">
        <v>11.5</v>
      </c>
      <c r="C26" s="10">
        <v>20</v>
      </c>
      <c r="D26" s="10">
        <f t="shared" si="0"/>
        <v>8.5</v>
      </c>
      <c r="E26" s="10">
        <f>D26/2</f>
        <v>4.25</v>
      </c>
      <c r="F26" s="10">
        <f t="shared" si="2"/>
        <v>15.75</v>
      </c>
      <c r="G26" s="12">
        <f t="shared" si="3"/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Smartform</vt:lpstr>
      <vt:lpstr>Guidelines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</dc:creator>
  <cp:lastModifiedBy>Todd Praneis</cp:lastModifiedBy>
  <cp:lastPrinted>2023-07-27T19:54:52Z</cp:lastPrinted>
  <dcterms:created xsi:type="dcterms:W3CDTF">2017-10-25T18:56:00Z</dcterms:created>
  <dcterms:modified xsi:type="dcterms:W3CDTF">2023-10-16T14:41:44Z</dcterms:modified>
</cp:coreProperties>
</file>